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MU_PF\CPU\univ\aa_tutoriel\"/>
    </mc:Choice>
  </mc:AlternateContent>
  <xr:revisionPtr revIDLastSave="0" documentId="8_{961EF875-5313-4A5A-9E06-EAE55DF03AB1}" xr6:coauthVersionLast="36" xr6:coauthVersionMax="36" xr10:uidLastSave="{00000000-0000-0000-0000-000000000000}"/>
  <bookViews>
    <workbookView xWindow="930" yWindow="0" windowWidth="27870" windowHeight="12810" xr2:uid="{DAD577AC-18C4-4B47-90A0-F22D778F4AF7}"/>
  </bookViews>
  <sheets>
    <sheet name="Indicateur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1" i="1" l="1"/>
  <c r="F99" i="1"/>
  <c r="I98" i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AC98" i="1" s="1"/>
  <c r="AD98" i="1" s="1"/>
  <c r="AE98" i="1" s="1"/>
  <c r="AF98" i="1" s="1"/>
  <c r="AG98" i="1" s="1"/>
  <c r="AH98" i="1" s="1"/>
  <c r="AI98" i="1" s="1"/>
  <c r="AJ98" i="1" s="1"/>
  <c r="AK98" i="1" s="1"/>
  <c r="AL98" i="1" s="1"/>
  <c r="AM98" i="1" s="1"/>
  <c r="AN98" i="1" s="1"/>
  <c r="AO98" i="1" s="1"/>
  <c r="AP98" i="1" s="1"/>
  <c r="AQ98" i="1" s="1"/>
  <c r="AR98" i="1" s="1"/>
  <c r="AS98" i="1" s="1"/>
  <c r="AT98" i="1" s="1"/>
  <c r="AU98" i="1" s="1"/>
  <c r="AV98" i="1" s="1"/>
  <c r="AW98" i="1" s="1"/>
  <c r="AX98" i="1" s="1"/>
  <c r="AY98" i="1" s="1"/>
  <c r="AZ98" i="1" s="1"/>
  <c r="BA98" i="1" s="1"/>
  <c r="BB98" i="1" s="1"/>
  <c r="BC98" i="1" s="1"/>
  <c r="BD98" i="1" s="1"/>
  <c r="BE98" i="1" s="1"/>
  <c r="BF98" i="1" s="1"/>
  <c r="BG98" i="1" s="1"/>
  <c r="BH98" i="1" s="1"/>
  <c r="BI98" i="1" s="1"/>
  <c r="BJ98" i="1" s="1"/>
  <c r="BK98" i="1" s="1"/>
  <c r="BL98" i="1" s="1"/>
  <c r="BM98" i="1" s="1"/>
  <c r="BN98" i="1" s="1"/>
  <c r="BO98" i="1" s="1"/>
  <c r="BP98" i="1" s="1"/>
  <c r="BQ98" i="1" s="1"/>
  <c r="BR98" i="1" s="1"/>
  <c r="BS98" i="1" s="1"/>
  <c r="BT98" i="1" s="1"/>
  <c r="BU98" i="1" s="1"/>
  <c r="BV98" i="1" s="1"/>
  <c r="BW98" i="1" s="1"/>
  <c r="BX98" i="1" s="1"/>
  <c r="BY98" i="1" s="1"/>
  <c r="BZ98" i="1" s="1"/>
  <c r="CA98" i="1" s="1"/>
  <c r="CB98" i="1" s="1"/>
  <c r="CC98" i="1" s="1"/>
  <c r="CD98" i="1" s="1"/>
  <c r="CE98" i="1" s="1"/>
  <c r="CF98" i="1" s="1"/>
  <c r="CG98" i="1" s="1"/>
  <c r="CH98" i="1" s="1"/>
  <c r="CI98" i="1" s="1"/>
  <c r="G98" i="1"/>
  <c r="I97" i="1"/>
  <c r="J97" i="1" s="1"/>
  <c r="K97" i="1" s="1"/>
  <c r="L97" i="1" s="1"/>
  <c r="M97" i="1" s="1"/>
  <c r="N97" i="1" s="1"/>
  <c r="O97" i="1" s="1"/>
  <c r="P97" i="1" s="1"/>
  <c r="Q97" i="1" s="1"/>
  <c r="R97" i="1" s="1"/>
  <c r="S97" i="1" s="1"/>
  <c r="T97" i="1" s="1"/>
  <c r="U97" i="1" s="1"/>
  <c r="V97" i="1" s="1"/>
  <c r="W97" i="1" s="1"/>
  <c r="X97" i="1" s="1"/>
  <c r="Y97" i="1" s="1"/>
  <c r="Z97" i="1" s="1"/>
  <c r="AA97" i="1" s="1"/>
  <c r="AB97" i="1" s="1"/>
  <c r="AC97" i="1" s="1"/>
  <c r="AD97" i="1" s="1"/>
  <c r="AE97" i="1" s="1"/>
  <c r="AF97" i="1" s="1"/>
  <c r="AG97" i="1" s="1"/>
  <c r="AH97" i="1" s="1"/>
  <c r="AI97" i="1" s="1"/>
  <c r="AJ97" i="1" s="1"/>
  <c r="AK97" i="1" s="1"/>
  <c r="AL97" i="1" s="1"/>
  <c r="AM97" i="1" s="1"/>
  <c r="AN97" i="1" s="1"/>
  <c r="AO97" i="1" s="1"/>
  <c r="AP97" i="1" s="1"/>
  <c r="AQ97" i="1" s="1"/>
  <c r="AR97" i="1" s="1"/>
  <c r="AS97" i="1" s="1"/>
  <c r="AT97" i="1" s="1"/>
  <c r="AU97" i="1" s="1"/>
  <c r="AV97" i="1" s="1"/>
  <c r="AW97" i="1" s="1"/>
  <c r="AX97" i="1" s="1"/>
  <c r="AY97" i="1" s="1"/>
  <c r="AZ97" i="1" s="1"/>
  <c r="BA97" i="1" s="1"/>
  <c r="BB97" i="1" s="1"/>
  <c r="BC97" i="1" s="1"/>
  <c r="BD97" i="1" s="1"/>
  <c r="BE97" i="1" s="1"/>
  <c r="BF97" i="1" s="1"/>
  <c r="BG97" i="1" s="1"/>
  <c r="BH97" i="1" s="1"/>
  <c r="BI97" i="1" s="1"/>
  <c r="BJ97" i="1" s="1"/>
  <c r="BK97" i="1" s="1"/>
  <c r="BL97" i="1" s="1"/>
  <c r="BM97" i="1" s="1"/>
  <c r="BN97" i="1" s="1"/>
  <c r="BO97" i="1" s="1"/>
  <c r="BP97" i="1" s="1"/>
  <c r="BQ97" i="1" s="1"/>
  <c r="BR97" i="1" s="1"/>
  <c r="BS97" i="1" s="1"/>
  <c r="BT97" i="1" s="1"/>
  <c r="BU97" i="1" s="1"/>
  <c r="BV97" i="1" s="1"/>
  <c r="BW97" i="1" s="1"/>
  <c r="BX97" i="1" s="1"/>
  <c r="BY97" i="1" s="1"/>
  <c r="BZ97" i="1" s="1"/>
  <c r="CA97" i="1" s="1"/>
  <c r="CB97" i="1" s="1"/>
  <c r="CC97" i="1" s="1"/>
  <c r="CD97" i="1" s="1"/>
  <c r="CE97" i="1" s="1"/>
  <c r="CF97" i="1" s="1"/>
  <c r="CG97" i="1" s="1"/>
  <c r="CH97" i="1" s="1"/>
  <c r="CI97" i="1" s="1"/>
  <c r="G97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G96" i="1"/>
  <c r="F96" i="1"/>
  <c r="AM95" i="1"/>
  <c r="AN95" i="1" s="1"/>
  <c r="AO95" i="1" s="1"/>
  <c r="AP95" i="1" s="1"/>
  <c r="AQ95" i="1" s="1"/>
  <c r="AR95" i="1" s="1"/>
  <c r="AS95" i="1" s="1"/>
  <c r="AT95" i="1" s="1"/>
  <c r="AU95" i="1" s="1"/>
  <c r="AV95" i="1" s="1"/>
  <c r="AW95" i="1" s="1"/>
  <c r="AX95" i="1" s="1"/>
  <c r="AY95" i="1" s="1"/>
  <c r="AZ95" i="1" s="1"/>
  <c r="BA95" i="1" s="1"/>
  <c r="BB95" i="1" s="1"/>
  <c r="BC95" i="1" s="1"/>
  <c r="BD95" i="1" s="1"/>
  <c r="BE95" i="1" s="1"/>
  <c r="BF95" i="1" s="1"/>
  <c r="BG95" i="1" s="1"/>
  <c r="BH95" i="1" s="1"/>
  <c r="BI95" i="1" s="1"/>
  <c r="BJ95" i="1" s="1"/>
  <c r="BK95" i="1" s="1"/>
  <c r="BL95" i="1" s="1"/>
  <c r="BM95" i="1" s="1"/>
  <c r="BN95" i="1" s="1"/>
  <c r="BO95" i="1" s="1"/>
  <c r="BP95" i="1" s="1"/>
  <c r="BQ95" i="1" s="1"/>
  <c r="BR95" i="1" s="1"/>
  <c r="BS95" i="1" s="1"/>
  <c r="BT95" i="1" s="1"/>
  <c r="BU95" i="1" s="1"/>
  <c r="BV95" i="1" s="1"/>
  <c r="BW95" i="1" s="1"/>
  <c r="BX95" i="1" s="1"/>
  <c r="BY95" i="1" s="1"/>
  <c r="BZ95" i="1" s="1"/>
  <c r="CA95" i="1" s="1"/>
  <c r="CB95" i="1" s="1"/>
  <c r="CC95" i="1" s="1"/>
  <c r="CD95" i="1" s="1"/>
  <c r="CE95" i="1" s="1"/>
  <c r="CF95" i="1" s="1"/>
  <c r="CG95" i="1" s="1"/>
  <c r="CH95" i="1" s="1"/>
  <c r="CI95" i="1" s="1"/>
  <c r="CJ95" i="1" s="1"/>
  <c r="J82" i="1"/>
  <c r="J81" i="1"/>
  <c r="L74" i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W74" i="1" s="1"/>
  <c r="X74" i="1" s="1"/>
  <c r="Y74" i="1" s="1"/>
  <c r="Z74" i="1" s="1"/>
  <c r="AA74" i="1" s="1"/>
  <c r="AB74" i="1" s="1"/>
  <c r="AC74" i="1" s="1"/>
  <c r="AD74" i="1" s="1"/>
  <c r="AE74" i="1" s="1"/>
  <c r="AF74" i="1" s="1"/>
  <c r="AG74" i="1" s="1"/>
  <c r="AH74" i="1" s="1"/>
  <c r="AI74" i="1" s="1"/>
  <c r="AJ74" i="1" s="1"/>
  <c r="AK74" i="1" s="1"/>
  <c r="AL74" i="1" s="1"/>
  <c r="AM74" i="1" s="1"/>
  <c r="AN74" i="1" s="1"/>
  <c r="AO74" i="1" s="1"/>
  <c r="AP74" i="1" s="1"/>
  <c r="AQ74" i="1" s="1"/>
  <c r="AR74" i="1" s="1"/>
  <c r="AS74" i="1" s="1"/>
  <c r="AT74" i="1" s="1"/>
  <c r="AU74" i="1" s="1"/>
  <c r="AV74" i="1" s="1"/>
  <c r="AW74" i="1" s="1"/>
  <c r="AX74" i="1" s="1"/>
  <c r="AY74" i="1" s="1"/>
  <c r="AZ74" i="1" s="1"/>
  <c r="BA74" i="1" s="1"/>
  <c r="BB74" i="1" s="1"/>
  <c r="BC74" i="1" s="1"/>
  <c r="BD74" i="1" s="1"/>
  <c r="BE74" i="1" s="1"/>
  <c r="BF74" i="1" s="1"/>
  <c r="BG74" i="1" s="1"/>
  <c r="BH74" i="1" s="1"/>
  <c r="BI74" i="1" s="1"/>
  <c r="BJ74" i="1" s="1"/>
  <c r="BK74" i="1" s="1"/>
  <c r="BL74" i="1" s="1"/>
  <c r="BM74" i="1" s="1"/>
  <c r="BN74" i="1" s="1"/>
  <c r="BO74" i="1" s="1"/>
  <c r="BP74" i="1" s="1"/>
  <c r="BQ74" i="1" s="1"/>
  <c r="BR74" i="1" s="1"/>
  <c r="BS74" i="1" s="1"/>
  <c r="BT74" i="1" s="1"/>
  <c r="BU74" i="1" s="1"/>
  <c r="BV74" i="1" s="1"/>
  <c r="BW74" i="1" s="1"/>
  <c r="BX74" i="1" s="1"/>
  <c r="BY74" i="1" s="1"/>
  <c r="BZ74" i="1" s="1"/>
  <c r="CA74" i="1" s="1"/>
  <c r="CB74" i="1" s="1"/>
  <c r="CC74" i="1" s="1"/>
  <c r="CD74" i="1" s="1"/>
  <c r="CE74" i="1" s="1"/>
  <c r="CF74" i="1" s="1"/>
  <c r="CG74" i="1" s="1"/>
  <c r="CH74" i="1" s="1"/>
  <c r="CI74" i="1" s="1"/>
  <c r="M67" i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AK67" i="1" s="1"/>
  <c r="AL67" i="1" s="1"/>
  <c r="AM67" i="1" s="1"/>
  <c r="AN67" i="1" s="1"/>
  <c r="AO67" i="1" s="1"/>
  <c r="AP67" i="1" s="1"/>
  <c r="AQ67" i="1" s="1"/>
  <c r="AR67" i="1" s="1"/>
  <c r="AS67" i="1" s="1"/>
  <c r="AT67" i="1" s="1"/>
  <c r="AU67" i="1" s="1"/>
  <c r="AV67" i="1" s="1"/>
  <c r="AW67" i="1" s="1"/>
  <c r="AX67" i="1" s="1"/>
  <c r="AY67" i="1" s="1"/>
  <c r="AZ67" i="1" s="1"/>
  <c r="BA67" i="1" s="1"/>
  <c r="BB67" i="1" s="1"/>
  <c r="BC67" i="1" s="1"/>
  <c r="BD67" i="1" s="1"/>
  <c r="BE67" i="1" s="1"/>
  <c r="BF67" i="1" s="1"/>
  <c r="BG67" i="1" s="1"/>
  <c r="BH67" i="1" s="1"/>
  <c r="BI67" i="1" s="1"/>
  <c r="BJ67" i="1" s="1"/>
  <c r="BK67" i="1" s="1"/>
  <c r="BL67" i="1" s="1"/>
  <c r="BM67" i="1" s="1"/>
  <c r="BN67" i="1" s="1"/>
  <c r="BO67" i="1" s="1"/>
  <c r="BP67" i="1" s="1"/>
  <c r="BQ67" i="1" s="1"/>
  <c r="BR67" i="1" s="1"/>
  <c r="BS67" i="1" s="1"/>
  <c r="BT67" i="1" s="1"/>
  <c r="BU67" i="1" s="1"/>
  <c r="BV67" i="1" s="1"/>
  <c r="BW67" i="1" s="1"/>
  <c r="BX67" i="1" s="1"/>
  <c r="BY67" i="1" s="1"/>
  <c r="BZ67" i="1" s="1"/>
  <c r="CA67" i="1" s="1"/>
  <c r="CB67" i="1" s="1"/>
  <c r="CC67" i="1" s="1"/>
  <c r="CD67" i="1" s="1"/>
  <c r="CE67" i="1" s="1"/>
  <c r="CF67" i="1" s="1"/>
  <c r="CG67" i="1" s="1"/>
  <c r="CH67" i="1" s="1"/>
  <c r="CI67" i="1" s="1"/>
  <c r="I63" i="1"/>
  <c r="L55" i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I17" i="1"/>
  <c r="K1" i="1"/>
  <c r="I1" i="1"/>
  <c r="H1" i="1"/>
  <c r="G1" i="1" s="1"/>
  <c r="F1" i="1" s="1"/>
  <c r="H63" i="1" l="1"/>
  <c r="G63" i="1" s="1"/>
  <c r="F63" i="1" s="1"/>
  <c r="I75" i="1"/>
  <c r="J63" i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AG63" i="1" s="1"/>
  <c r="AH63" i="1" s="1"/>
  <c r="AI63" i="1" s="1"/>
  <c r="K17" i="1"/>
  <c r="I10" i="1"/>
  <c r="H17" i="1"/>
  <c r="G17" i="1" s="1"/>
  <c r="F17" i="1" s="1"/>
  <c r="L1" i="1"/>
  <c r="J17" i="1"/>
  <c r="M1" i="1" l="1"/>
  <c r="I11" i="1"/>
  <c r="J10" i="1"/>
  <c r="I2" i="1"/>
  <c r="H10" i="1"/>
  <c r="J75" i="1"/>
  <c r="H75" i="1"/>
  <c r="G75" i="1" s="1"/>
  <c r="F75" i="1" s="1"/>
  <c r="H2" i="1" l="1"/>
  <c r="G2" i="1" s="1"/>
  <c r="F2" i="1" s="1"/>
  <c r="I33" i="1"/>
  <c r="N1" i="1"/>
  <c r="H11" i="1"/>
  <c r="G10" i="1"/>
  <c r="J11" i="1"/>
  <c r="J2" i="1"/>
  <c r="J33" i="1" s="1"/>
  <c r="I62" i="1" l="1"/>
  <c r="H33" i="1"/>
  <c r="G33" i="1" s="1"/>
  <c r="F33" i="1" s="1"/>
  <c r="I74" i="1"/>
  <c r="F10" i="1"/>
  <c r="F11" i="1" s="1"/>
  <c r="G11" i="1"/>
  <c r="O1" i="1"/>
  <c r="I73" i="1" l="1"/>
  <c r="J62" i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J62" i="1" s="1"/>
  <c r="AK62" i="1" s="1"/>
  <c r="AL62" i="1" s="1"/>
  <c r="AM62" i="1" s="1"/>
  <c r="AN62" i="1" s="1"/>
  <c r="AO62" i="1" s="1"/>
  <c r="AP62" i="1" s="1"/>
  <c r="AQ62" i="1" s="1"/>
  <c r="AR62" i="1" s="1"/>
  <c r="AS62" i="1" s="1"/>
  <c r="AT62" i="1" s="1"/>
  <c r="AU62" i="1" s="1"/>
  <c r="AV62" i="1" s="1"/>
  <c r="AW62" i="1" s="1"/>
  <c r="AX62" i="1" s="1"/>
  <c r="AY62" i="1" s="1"/>
  <c r="AZ62" i="1" s="1"/>
  <c r="BA62" i="1" s="1"/>
  <c r="BB62" i="1" s="1"/>
  <c r="BC62" i="1" s="1"/>
  <c r="BD62" i="1" s="1"/>
  <c r="BE62" i="1" s="1"/>
  <c r="BF62" i="1" s="1"/>
  <c r="BG62" i="1" s="1"/>
  <c r="BH62" i="1" s="1"/>
  <c r="BI62" i="1" s="1"/>
  <c r="BJ62" i="1" s="1"/>
  <c r="BK62" i="1" s="1"/>
  <c r="BL62" i="1" s="1"/>
  <c r="BM62" i="1" s="1"/>
  <c r="BN62" i="1" s="1"/>
  <c r="BO62" i="1" s="1"/>
  <c r="BP62" i="1" s="1"/>
  <c r="BQ62" i="1" s="1"/>
  <c r="BR62" i="1" s="1"/>
  <c r="BS62" i="1" s="1"/>
  <c r="BT62" i="1" s="1"/>
  <c r="BU62" i="1" s="1"/>
  <c r="BV62" i="1" s="1"/>
  <c r="BW62" i="1" s="1"/>
  <c r="BX62" i="1" s="1"/>
  <c r="BY62" i="1" s="1"/>
  <c r="BZ62" i="1" s="1"/>
  <c r="CA62" i="1" s="1"/>
  <c r="CB62" i="1" s="1"/>
  <c r="CC62" i="1" s="1"/>
  <c r="CD62" i="1" s="1"/>
  <c r="CE62" i="1" s="1"/>
  <c r="CF62" i="1" s="1"/>
  <c r="CG62" i="1" s="1"/>
  <c r="CH62" i="1" s="1"/>
  <c r="CI62" i="1" s="1"/>
  <c r="H62" i="1"/>
  <c r="G62" i="1" s="1"/>
  <c r="F62" i="1" s="1"/>
  <c r="P1" i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H74" i="1"/>
  <c r="G74" i="1" s="1"/>
  <c r="F74" i="1" s="1"/>
  <c r="I68" i="1"/>
  <c r="J74" i="1"/>
  <c r="J73" i="1" l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AU73" i="1" s="1"/>
  <c r="AV73" i="1" s="1"/>
  <c r="AW73" i="1" s="1"/>
  <c r="AX73" i="1" s="1"/>
  <c r="AY73" i="1" s="1"/>
  <c r="AZ73" i="1" s="1"/>
  <c r="BA73" i="1" s="1"/>
  <c r="BB73" i="1" s="1"/>
  <c r="BC73" i="1" s="1"/>
  <c r="BD73" i="1" s="1"/>
  <c r="BE73" i="1" s="1"/>
  <c r="BF73" i="1" s="1"/>
  <c r="BG73" i="1" s="1"/>
  <c r="BH73" i="1" s="1"/>
  <c r="BI73" i="1" s="1"/>
  <c r="BJ73" i="1" s="1"/>
  <c r="BK73" i="1" s="1"/>
  <c r="BL73" i="1" s="1"/>
  <c r="BM73" i="1" s="1"/>
  <c r="BN73" i="1" s="1"/>
  <c r="BO73" i="1" s="1"/>
  <c r="BP73" i="1" s="1"/>
  <c r="BQ73" i="1" s="1"/>
  <c r="BR73" i="1" s="1"/>
  <c r="BS73" i="1" s="1"/>
  <c r="BT73" i="1" s="1"/>
  <c r="BU73" i="1" s="1"/>
  <c r="BV73" i="1" s="1"/>
  <c r="BW73" i="1" s="1"/>
  <c r="BX73" i="1" s="1"/>
  <c r="BY73" i="1" s="1"/>
  <c r="BZ73" i="1" s="1"/>
  <c r="CA73" i="1" s="1"/>
  <c r="CB73" i="1" s="1"/>
  <c r="CC73" i="1" s="1"/>
  <c r="CD73" i="1" s="1"/>
  <c r="CE73" i="1" s="1"/>
  <c r="CF73" i="1" s="1"/>
  <c r="CG73" i="1" s="1"/>
  <c r="CH73" i="1" s="1"/>
  <c r="CI73" i="1" s="1"/>
  <c r="H73" i="1"/>
  <c r="G73" i="1" s="1"/>
  <c r="F73" i="1" s="1"/>
  <c r="J68" i="1"/>
  <c r="H68" i="1"/>
  <c r="G68" i="1" s="1"/>
  <c r="F68" i="1" s="1"/>
  <c r="P100" i="1" l="1"/>
  <c r="Q100" i="1" l="1"/>
  <c r="R100" i="1" s="1"/>
  <c r="S100" i="1" s="1"/>
  <c r="T100" i="1" s="1"/>
  <c r="U100" i="1" s="1"/>
  <c r="V100" i="1" s="1"/>
  <c r="K100" i="1" l="1"/>
  <c r="L100" i="1" l="1"/>
  <c r="M100" i="1" l="1"/>
  <c r="O100" i="1"/>
  <c r="N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 Barbel</author>
  </authors>
  <commentList>
    <comment ref="R101" authorId="0" shapeId="0" xr:uid="{8ABEB4E7-BD3F-4374-8B7C-0035D67AEE84}">
      <text>
        <r>
          <rPr>
            <b/>
            <sz val="9"/>
            <color indexed="81"/>
            <rFont val="Tahoma"/>
            <family val="2"/>
          </rPr>
          <t>P Barbel:</t>
        </r>
        <r>
          <rPr>
            <sz val="9"/>
            <color indexed="81"/>
            <rFont val="Tahoma"/>
            <family val="2"/>
          </rPr>
          <t xml:space="preserve">
cout congestion transport
30€ par heure
10h pour 10% effectif étudiants</t>
        </r>
      </text>
    </comment>
  </commentList>
</comments>
</file>

<file path=xl/sharedStrings.xml><?xml version="1.0" encoding="utf-8"?>
<sst xmlns="http://schemas.openxmlformats.org/spreadsheetml/2006/main" count="543" uniqueCount="276">
  <si>
    <t>Niveau 1</t>
  </si>
  <si>
    <t>Niveau 2</t>
  </si>
  <si>
    <t>Niveau 3</t>
  </si>
  <si>
    <t>Niveau 4</t>
  </si>
  <si>
    <t>Code</t>
  </si>
  <si>
    <t>A-CYCLE D'EXPLOITATION</t>
  </si>
  <si>
    <t>EBE</t>
  </si>
  <si>
    <t>A0EBE</t>
  </si>
  <si>
    <t>1-PRODUITS</t>
  </si>
  <si>
    <t>Ressources propres</t>
  </si>
  <si>
    <t>Montant total des droits d'inscriptions + CVEC</t>
  </si>
  <si>
    <t>A1RPDI</t>
  </si>
  <si>
    <t>Nombre d'étudiants</t>
  </si>
  <si>
    <t>A1RPNB</t>
  </si>
  <si>
    <t>Droits d'inscriptions par étudiant</t>
  </si>
  <si>
    <t>A1RPCO</t>
  </si>
  <si>
    <t>Valorisation du patrimoine immobilier</t>
  </si>
  <si>
    <t>A1RPFI</t>
  </si>
  <si>
    <t>Autres ressources propres</t>
  </si>
  <si>
    <t>A1RPAU</t>
  </si>
  <si>
    <t>Subventions</t>
  </si>
  <si>
    <t>Crédit Masse salariale SCSP</t>
  </si>
  <si>
    <t>A1SUCS</t>
  </si>
  <si>
    <t>Dont Crédit Masse salariale attribué à la fonction immobiliière</t>
  </si>
  <si>
    <t>A1SUMF</t>
  </si>
  <si>
    <t>Crédit Fonctionnement</t>
  </si>
  <si>
    <t>A1SUCF</t>
  </si>
  <si>
    <t>Dont Crédit de Fonctionnement attribué à la fonction immobiliière</t>
  </si>
  <si>
    <t>A1SUFI</t>
  </si>
  <si>
    <t>Réserve de précaution</t>
  </si>
  <si>
    <t>A1SURP</t>
  </si>
  <si>
    <t>Subvention en provenance des autres entités publiques</t>
  </si>
  <si>
    <t>A1SUAU</t>
  </si>
  <si>
    <t>2- CHARGES 64</t>
  </si>
  <si>
    <t>Charges de personnel</t>
  </si>
  <si>
    <t>A2CPCP</t>
  </si>
  <si>
    <t>2- CHARGES</t>
  </si>
  <si>
    <t>Dont charges de personnel attribuées à la fonction immobilière</t>
  </si>
  <si>
    <t>A2CPFI</t>
  </si>
  <si>
    <t>2- CHARGES 60</t>
  </si>
  <si>
    <t>Fournitures fluides, eau énergie</t>
  </si>
  <si>
    <t>Fournitures fluides, eau énergie (Enseignement - Recherche)</t>
  </si>
  <si>
    <t>A2FLER</t>
  </si>
  <si>
    <t>Fournitures fluides, eau énergie (Fonction immoblière)</t>
  </si>
  <si>
    <t>A2FLFI</t>
  </si>
  <si>
    <t>Taux d'évolution annuel sur les Fournitures fluides, eau énergie (Fonction immoblière)</t>
  </si>
  <si>
    <t>A2FLTX</t>
  </si>
  <si>
    <t>2- CHARGES 61</t>
  </si>
  <si>
    <t>Maintenance</t>
  </si>
  <si>
    <t>Maintenance Mobilier (Enseignement - Recherche)</t>
  </si>
  <si>
    <t>A2MAER</t>
  </si>
  <si>
    <t>Maintenance Patrimoine (Fonction immoblière)</t>
  </si>
  <si>
    <t>A2MAFI</t>
  </si>
  <si>
    <t>Achats hors fluides - compte 60</t>
  </si>
  <si>
    <t>Achat compte 60 (Enseignement - Recherche)</t>
  </si>
  <si>
    <t>A2ACER</t>
  </si>
  <si>
    <t>Achat compte 60 (Fonction immoblière)</t>
  </si>
  <si>
    <t>A2ACFI</t>
  </si>
  <si>
    <t>Achat compte 60 - Loyers PPP, contrats de performance CREM,...</t>
  </si>
  <si>
    <t>A2ACEX</t>
  </si>
  <si>
    <t>Service extérieur hors maintenance - compte 61</t>
  </si>
  <si>
    <t>Services exterieurs - compte 61 (Enseignement - Recherche)</t>
  </si>
  <si>
    <t>A2SEER</t>
  </si>
  <si>
    <t>Services exterieurs - compte 61 (Fonction immoblière)</t>
  </si>
  <si>
    <t>A2SEFI</t>
  </si>
  <si>
    <t>Services exterieurs - compte 61 - Loyers PPP, contrats de performance CREM,...</t>
  </si>
  <si>
    <t>A2SEEX</t>
  </si>
  <si>
    <t>2- CHARGES 62</t>
  </si>
  <si>
    <t>Autres Services exterieurs - compte 62</t>
  </si>
  <si>
    <t>Autres Services exterieurs (Enseignement - Recherche)</t>
  </si>
  <si>
    <t>A2AUER</t>
  </si>
  <si>
    <t>Charges personnels gardiennage et nettoyage</t>
  </si>
  <si>
    <t>A2AUGA</t>
  </si>
  <si>
    <t>Frais d'études et d'ingenierie par services extérieur</t>
  </si>
  <si>
    <t>A2AUEI</t>
  </si>
  <si>
    <t>Loyers PPP, contrats de performance CREM,...</t>
  </si>
  <si>
    <t>A2AUEX</t>
  </si>
  <si>
    <t>Autres Charges personnels et de services attribuées à la fonction immobilière</t>
  </si>
  <si>
    <t>A2AUAU</t>
  </si>
  <si>
    <t>2- CHARGES 63</t>
  </si>
  <si>
    <t>compte 63</t>
  </si>
  <si>
    <t>A2ITEX</t>
  </si>
  <si>
    <t>B- AUTOFINANCEMENT</t>
  </si>
  <si>
    <t>CAF</t>
  </si>
  <si>
    <t>B0CAF</t>
  </si>
  <si>
    <t>1- PRODUITS</t>
  </si>
  <si>
    <t>Transfert de charges d'exploitation</t>
  </si>
  <si>
    <t>Transfert de charges d'exploitation (Enseignement - Recherche)</t>
  </si>
  <si>
    <t>B1TRER</t>
  </si>
  <si>
    <t>Transfert de charges d'exploitation (Fonction immoblière)</t>
  </si>
  <si>
    <t>B1TRFI</t>
  </si>
  <si>
    <t>Autres produits de gestion courante</t>
  </si>
  <si>
    <t>Autres produits de gestion courante (Enseignement - Recherche)</t>
  </si>
  <si>
    <t>B1AUER</t>
  </si>
  <si>
    <t>Autres produits de gestion courante (Fonction immoblière)</t>
  </si>
  <si>
    <t>B1AUFI</t>
  </si>
  <si>
    <t>Produits financiers encaissés</t>
  </si>
  <si>
    <t>Produits financiers encaissés (Enseignement - Recherche)</t>
  </si>
  <si>
    <t>B1PFER</t>
  </si>
  <si>
    <t>Produits financiers encaissés (Fonction immoblière)</t>
  </si>
  <si>
    <t>B1PFFI</t>
  </si>
  <si>
    <t>Produits exceptionnels encaissés</t>
  </si>
  <si>
    <t>Produits exceptionnels encaissés (Enseignement - Recherche)</t>
  </si>
  <si>
    <t>B1PEER</t>
  </si>
  <si>
    <t>Produits exceptionnels encaissés (Fonction immoblière)</t>
  </si>
  <si>
    <t>B1PEFI</t>
  </si>
  <si>
    <t xml:space="preserve">Autres charges de gestion courante </t>
  </si>
  <si>
    <t>Autres charges de gestion courante (Enseignement - Recherche)</t>
  </si>
  <si>
    <t>B2AUER</t>
  </si>
  <si>
    <t>Autres charges de gestion courante (Fonction immoblière)</t>
  </si>
  <si>
    <t>B2AUFI</t>
  </si>
  <si>
    <t>Profil extinction charges financières sur emprunts en cours</t>
  </si>
  <si>
    <t>Profil extinction charges financières sur emprunts en cours (Plan Campus)</t>
  </si>
  <si>
    <t>B2PEFI</t>
  </si>
  <si>
    <t>Charges financières décaissées</t>
  </si>
  <si>
    <t>Charges financières décaissées (Enseignement - Recherche)</t>
  </si>
  <si>
    <t>B2CFER</t>
  </si>
  <si>
    <t>Charges financières décaissées (Fonction immobilière)</t>
  </si>
  <si>
    <t>B2CFFI</t>
  </si>
  <si>
    <t>Extinction charges financières</t>
  </si>
  <si>
    <t>Charges financières sur emprunts antérieurs (Fonction immobilière)</t>
  </si>
  <si>
    <t>B2CFEA</t>
  </si>
  <si>
    <t>Charges financières sur loyers PPP, contrats de performance CREM,...</t>
  </si>
  <si>
    <t>B2CFEX</t>
  </si>
  <si>
    <t>Charges exceptionnelles décaissées</t>
  </si>
  <si>
    <t>Charges exceptionnelles décaissées (Enseignement-Recherche)</t>
  </si>
  <si>
    <t>B2CEER</t>
  </si>
  <si>
    <t>Charges exceptionnelles décaissées (Fonction immobilière)</t>
  </si>
  <si>
    <t>B2CEFI</t>
  </si>
  <si>
    <t>Participation des salariés</t>
  </si>
  <si>
    <t>B2PSPS</t>
  </si>
  <si>
    <t>Impôts sur les bénéfices</t>
  </si>
  <si>
    <t>Impôts sur les bénéfices /correctif</t>
  </si>
  <si>
    <t>B2IBIB</t>
  </si>
  <si>
    <t>C- CALCUL RESULTAT</t>
  </si>
  <si>
    <t>RESULTAT</t>
  </si>
  <si>
    <t>C0RESU</t>
  </si>
  <si>
    <t xml:space="preserve">Extinction reprise sur subvention d'investissement </t>
  </si>
  <si>
    <t>Extinction reprise sur subvention d'investissement  (Enseignement-Recherche)</t>
  </si>
  <si>
    <t>C1RSER</t>
  </si>
  <si>
    <t>Extinction reprise sur subvention d'investissement  (Fonction immobilière)</t>
  </si>
  <si>
    <t>C1RSFI</t>
  </si>
  <si>
    <t>Reprise sur  provisions pour risques et charges</t>
  </si>
  <si>
    <t>Reprise sur  provisions pour risques et charges (Enseignement-Recherche)</t>
  </si>
  <si>
    <t>C1RPER</t>
  </si>
  <si>
    <t>Reprise sur  provisions pour risques et charges (Fonction immobilière)</t>
  </si>
  <si>
    <t>C1RPFI</t>
  </si>
  <si>
    <t>Produits de cession des éléments d'actifs mobiliers</t>
  </si>
  <si>
    <t>Produits de cession des éléments d'actifs mobiliers (Enseignement-Recherche)</t>
  </si>
  <si>
    <t>C1PCER</t>
  </si>
  <si>
    <t>Produits de cession des éléments d'actifs immobiliers (Fonction immobilière)</t>
  </si>
  <si>
    <t>C1PCFI</t>
  </si>
  <si>
    <t>Valeur nette comptables des éléments d'actifs cédés</t>
  </si>
  <si>
    <t>Valeur nette comptables des éléments d'actifs cédés (Enseignement-Recherche)</t>
  </si>
  <si>
    <t>C1VNER</t>
  </si>
  <si>
    <t>Valeur nette comptables des éléments d'actifs cédés (Fonction immobilière)</t>
  </si>
  <si>
    <t>C1VNFI</t>
  </si>
  <si>
    <t xml:space="preserve">Extinction dotations aux amortissements </t>
  </si>
  <si>
    <t>Extinction dotations aux amortissements Investissements spécifiques (Enseignement-Recherche)</t>
  </si>
  <si>
    <t>C2DAER</t>
  </si>
  <si>
    <t>Extinction dotations aux amortissements Patrimoine immobilier (Fonction immobilière)</t>
  </si>
  <si>
    <t>C2DAFI</t>
  </si>
  <si>
    <t>Dotations aux provisions pour risques et charges</t>
  </si>
  <si>
    <t>Dotations aux provisions pour risques et charges (Enseignement-Recherche)</t>
  </si>
  <si>
    <t>C2DPER</t>
  </si>
  <si>
    <t>Dotations aux provisions pour risques et charges (Fonction immobilière)</t>
  </si>
  <si>
    <t>C2DPFI</t>
  </si>
  <si>
    <t>E- TABLEAU DE FINANCEMENT</t>
  </si>
  <si>
    <t>VARIATION FONDS DE ROULEMENT</t>
  </si>
  <si>
    <t>E0VFR</t>
  </si>
  <si>
    <t>1- RESSOURCES</t>
  </si>
  <si>
    <t>Subventions investissement</t>
  </si>
  <si>
    <t>Subventions investissement (Enseignement-Recherche)</t>
  </si>
  <si>
    <t>E1SIER</t>
  </si>
  <si>
    <t>Subventions investissement (Fonction immobilière)</t>
  </si>
  <si>
    <t>E1SIFI</t>
  </si>
  <si>
    <t>Emprunts mobilisés</t>
  </si>
  <si>
    <t>Emprunts mobilisés (Enseignement-Recherche)</t>
  </si>
  <si>
    <t>E1EMER</t>
  </si>
  <si>
    <t>Emprunts mobilisés (Fonction immobilière)</t>
  </si>
  <si>
    <t>E1EMFI</t>
  </si>
  <si>
    <t>Emprunts mobilisés (Plan Campus)</t>
  </si>
  <si>
    <t>E1EMPC</t>
  </si>
  <si>
    <t>Autres ressources</t>
  </si>
  <si>
    <t>E1AUAU</t>
  </si>
  <si>
    <t>2- EMPLOIS</t>
  </si>
  <si>
    <t>Dépenses d'investissement</t>
  </si>
  <si>
    <t>Dépenses d'investissement (Enseignement-Recherche)</t>
  </si>
  <si>
    <t>E2DIER</t>
  </si>
  <si>
    <t>Construction neuve ou réhabilitation conséquente du Patrimoine</t>
  </si>
  <si>
    <t>E2DICN</t>
  </si>
  <si>
    <t>Travaux d'améliration (remplacement) composante</t>
  </si>
  <si>
    <t>E2DITA</t>
  </si>
  <si>
    <t>Plan Campus</t>
  </si>
  <si>
    <t>E2PCPC</t>
  </si>
  <si>
    <t>Extinction remboursement de capital</t>
  </si>
  <si>
    <t>Remboursement de capital sur emprunts antérieurs (Fonction immobilière) intracting</t>
  </si>
  <si>
    <t>E2RCRC</t>
  </si>
  <si>
    <t>Remboursement de capital sur loyers PPP, contrats de performance CREM,...</t>
  </si>
  <si>
    <t>E2RCEX</t>
  </si>
  <si>
    <t xml:space="preserve">Autres emplois </t>
  </si>
  <si>
    <t>E2AUAU</t>
  </si>
  <si>
    <t>F-BILAN FONCTIONNEL</t>
  </si>
  <si>
    <t>STOCK DETTE</t>
  </si>
  <si>
    <t>STOCK DE LA DETTE</t>
  </si>
  <si>
    <t>F1SDSD</t>
  </si>
  <si>
    <t>FONDS DE ROULEMENT NET GLOBAL</t>
  </si>
  <si>
    <t>F1FRNG</t>
  </si>
  <si>
    <t>FONDS DE ROULEMENT NET GLOBAL MOBILISABLE</t>
  </si>
  <si>
    <t>F1FRNM</t>
  </si>
  <si>
    <t>BESOIN EN FONDS DE ROULEMENT</t>
  </si>
  <si>
    <t>F1BFR</t>
  </si>
  <si>
    <t>G- IMPACT SOCIO-ECONOMIQUE DES EXTERNALITES</t>
  </si>
  <si>
    <t>1- FIL DE L'EAU</t>
  </si>
  <si>
    <t>1- BILAN CARBONE</t>
  </si>
  <si>
    <t>Bilan carbone (Tonne equ CO2)</t>
  </si>
  <si>
    <t>G1FECO</t>
  </si>
  <si>
    <t>2- TEMPS DANS LES TRANSPORTS</t>
  </si>
  <si>
    <t>Temps transports (€)</t>
  </si>
  <si>
    <t>G1FETT</t>
  </si>
  <si>
    <t>3- ENVIRONNEMENT</t>
  </si>
  <si>
    <t>Environnement (€)</t>
  </si>
  <si>
    <t>G1FEEN</t>
  </si>
  <si>
    <t>4- EMPLOI DU FONCIER</t>
  </si>
  <si>
    <t>foncier (€)</t>
  </si>
  <si>
    <t>G1FEEF</t>
  </si>
  <si>
    <t>5- SANTE</t>
  </si>
  <si>
    <t>Santé (€)</t>
  </si>
  <si>
    <t>G1FESA</t>
  </si>
  <si>
    <t>6- DIPLOMATION /BREVETS</t>
  </si>
  <si>
    <t>Diplomation / Brevets (€)</t>
  </si>
  <si>
    <t>G1FEDB</t>
  </si>
  <si>
    <t>7- AUTRES IMPACTS</t>
  </si>
  <si>
    <t>Emplois  (€)</t>
  </si>
  <si>
    <t>G1FEEM</t>
  </si>
  <si>
    <t>Impacts 1 (€)</t>
  </si>
  <si>
    <t>G1FEI1</t>
  </si>
  <si>
    <t>Impacts 2 (€)</t>
  </si>
  <si>
    <t>G1FEI2</t>
  </si>
  <si>
    <t>Impacts 3 (€)</t>
  </si>
  <si>
    <t>G1FEI3</t>
  </si>
  <si>
    <t>Impacts 4 (€)</t>
  </si>
  <si>
    <t>G1FEI4</t>
  </si>
  <si>
    <t>2- VALEURS TUTELAIRES</t>
  </si>
  <si>
    <t>Carbone</t>
  </si>
  <si>
    <t>G2VTC0</t>
  </si>
  <si>
    <t>COFP +PFRFP</t>
  </si>
  <si>
    <t>G2VTCP</t>
  </si>
  <si>
    <t>Taux d'actualisation financière</t>
  </si>
  <si>
    <t>G2VTTF</t>
  </si>
  <si>
    <t>Taux d'actualisation socio economique</t>
  </si>
  <si>
    <t>G2VTTS</t>
  </si>
  <si>
    <t>Taux de TVA récupérables</t>
  </si>
  <si>
    <t>G2VTTV</t>
  </si>
  <si>
    <t>3- PROJET</t>
  </si>
  <si>
    <t>Bilan carbone (T CO2)</t>
  </si>
  <si>
    <t>G3PRCO</t>
  </si>
  <si>
    <t>G3PRTT</t>
  </si>
  <si>
    <t>Environnement</t>
  </si>
  <si>
    <t>G3PREN</t>
  </si>
  <si>
    <t>foncier</t>
  </si>
  <si>
    <t>G3PREF</t>
  </si>
  <si>
    <t>Santé</t>
  </si>
  <si>
    <t>G3PRSA</t>
  </si>
  <si>
    <t>Diplomation / Brevets</t>
  </si>
  <si>
    <t>G3PRDB</t>
  </si>
  <si>
    <t>Emplois</t>
  </si>
  <si>
    <t>G3PREM</t>
  </si>
  <si>
    <t>Impacts 1</t>
  </si>
  <si>
    <t>G3PRI1</t>
  </si>
  <si>
    <t>Impacts 2</t>
  </si>
  <si>
    <t>G3PRI2</t>
  </si>
  <si>
    <t>Impacts 3</t>
  </si>
  <si>
    <t>G3PRI3</t>
  </si>
  <si>
    <t>Impacts 4</t>
  </si>
  <si>
    <t>G3PRI4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</si>
</sst>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€_-;\-* #,##0.00\ _€_-;_-* &quot;-&quot;??\ _€_-;_-@_-"/>
    <numFmt numFmtId="164" formatCode="#,##0.00\ &quot;€&quot;"/>
    <numFmt numFmtId="165" formatCode="#,##0\ &quot;€&quot;"/>
    <numFmt numFmtId="166" formatCode="_(* #,##0.00_);_(* \(#,##0.00\);_(* &quot;-&quot;??_);_(@_)"/>
    <numFmt numFmtId="167" formatCode="_-* #,##0\ _€_-;\-* #,##0\ _€_-;_-* &quot;-&quot;??\ _€_-;_-@_-"/>
    <numFmt numFmtId="168" formatCode="0.0\ %"/>
    <numFmt numFmtId="169" formatCode="0.0%"/>
    <numFmt numFmtId="170" formatCode="#,##0.0\ &quot;€&quot;"/>
    <numFmt numFmtId="17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0"/>
      <color theme="0"/>
      <name val="Arial Narrow"/>
      <family val="2"/>
      <charset val="1"/>
    </font>
    <font>
      <sz val="10"/>
      <color theme="1"/>
      <name val="Arial Narrow"/>
      <family val="2"/>
    </font>
    <font>
      <i/>
      <sz val="10"/>
      <color rgb="FFFF0000"/>
      <name val="Arial Narrow"/>
      <family val="2"/>
    </font>
    <font>
      <i/>
      <sz val="10"/>
      <color theme="8" tint="-0.249977111117893"/>
      <name val="Arial Narrow"/>
      <family val="2"/>
    </font>
    <font>
      <sz val="10"/>
      <color rgb="FFFF0000"/>
      <name val="Arial Narrow"/>
      <family val="2"/>
    </font>
    <font>
      <sz val="10"/>
      <color rgb="FFFF0000"/>
      <name val="Arial Narrow"/>
      <family val="2"/>
      <charset val="1"/>
    </font>
    <font>
      <sz val="10"/>
      <name val="Arial Narrow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FF00"/>
      </patternFill>
    </fill>
    <fill>
      <patternFill patternType="solid">
        <fgColor theme="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188">
    <xf numFmtId="0" fontId="0" fillId="0" borderId="0" xfId="0"/>
    <xf numFmtId="0" fontId="3" fillId="2" borderId="1" xfId="3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1" fontId="3" fillId="2" borderId="2" xfId="3" applyNumberFormat="1" applyFont="1" applyFill="1" applyBorder="1" applyAlignment="1">
      <alignment horizontal="center"/>
    </xf>
    <xf numFmtId="1" fontId="3" fillId="2" borderId="3" xfId="3" applyNumberFormat="1" applyFont="1" applyFill="1" applyBorder="1" applyAlignment="1">
      <alignment horizontal="center"/>
    </xf>
    <xf numFmtId="1" fontId="4" fillId="3" borderId="4" xfId="3" applyNumberFormat="1" applyFont="1" applyFill="1" applyBorder="1" applyAlignment="1">
      <alignment horizontal="center"/>
    </xf>
    <xf numFmtId="1" fontId="3" fillId="4" borderId="2" xfId="3" applyNumberFormat="1" applyFont="1" applyFill="1" applyBorder="1" applyAlignment="1">
      <alignment horizontal="center"/>
    </xf>
    <xf numFmtId="1" fontId="3" fillId="4" borderId="5" xfId="3" applyNumberFormat="1" applyFont="1" applyFill="1" applyBorder="1" applyAlignment="1">
      <alignment horizontal="center"/>
    </xf>
    <xf numFmtId="0" fontId="2" fillId="0" borderId="0" xfId="3"/>
    <xf numFmtId="0" fontId="5" fillId="0" borderId="6" xfId="3" applyFont="1" applyBorder="1"/>
    <xf numFmtId="0" fontId="5" fillId="0" borderId="7" xfId="3" applyFont="1" applyBorder="1"/>
    <xf numFmtId="164" fontId="5" fillId="0" borderId="8" xfId="2" applyNumberFormat="1" applyFont="1" applyFill="1" applyBorder="1" applyAlignment="1">
      <alignment horizontal="right"/>
    </xf>
    <xf numFmtId="164" fontId="5" fillId="5" borderId="8" xfId="2" applyNumberFormat="1" applyFont="1" applyFill="1" applyBorder="1" applyAlignment="1">
      <alignment horizontal="right"/>
    </xf>
    <xf numFmtId="165" fontId="5" fillId="6" borderId="7" xfId="3" applyNumberFormat="1" applyFont="1" applyFill="1" applyBorder="1" applyAlignment="1">
      <alignment horizontal="right"/>
    </xf>
    <xf numFmtId="165" fontId="5" fillId="6" borderId="9" xfId="3" applyNumberFormat="1" applyFont="1" applyFill="1" applyBorder="1" applyAlignment="1">
      <alignment horizontal="right"/>
    </xf>
    <xf numFmtId="0" fontId="5" fillId="7" borderId="10" xfId="3" applyFont="1" applyFill="1" applyBorder="1"/>
    <xf numFmtId="0" fontId="5" fillId="7" borderId="8" xfId="3" applyFont="1" applyFill="1" applyBorder="1"/>
    <xf numFmtId="9" fontId="5" fillId="0" borderId="8" xfId="2" applyFont="1" applyFill="1" applyBorder="1" applyAlignment="1">
      <alignment horizontal="right"/>
    </xf>
    <xf numFmtId="165" fontId="5" fillId="6" borderId="8" xfId="3" applyNumberFormat="1" applyFont="1" applyFill="1" applyBorder="1" applyAlignment="1">
      <alignment horizontal="right"/>
    </xf>
    <xf numFmtId="165" fontId="5" fillId="6" borderId="11" xfId="3" applyNumberFormat="1" applyFont="1" applyFill="1" applyBorder="1" applyAlignment="1">
      <alignment horizontal="right"/>
    </xf>
    <xf numFmtId="167" fontId="0" fillId="7" borderId="8" xfId="4" applyNumberFormat="1" applyFont="1" applyFill="1" applyBorder="1"/>
    <xf numFmtId="165" fontId="5" fillId="7" borderId="8" xfId="3" applyNumberFormat="1" applyFont="1" applyFill="1" applyBorder="1" applyAlignment="1">
      <alignment horizontal="right"/>
    </xf>
    <xf numFmtId="165" fontId="5" fillId="7" borderId="11" xfId="3" applyNumberFormat="1" applyFont="1" applyFill="1" applyBorder="1" applyAlignment="1">
      <alignment horizontal="right"/>
    </xf>
    <xf numFmtId="165" fontId="2" fillId="7" borderId="8" xfId="3" applyNumberFormat="1" applyFill="1" applyBorder="1" applyAlignment="1">
      <alignment horizontal="right"/>
    </xf>
    <xf numFmtId="3" fontId="5" fillId="7" borderId="12" xfId="3" applyNumberFormat="1" applyFont="1" applyFill="1" applyBorder="1"/>
    <xf numFmtId="0" fontId="6" fillId="0" borderId="0" xfId="3" applyFont="1"/>
    <xf numFmtId="9" fontId="5" fillId="7" borderId="8" xfId="2" applyFont="1" applyFill="1" applyBorder="1" applyAlignment="1">
      <alignment horizontal="right"/>
    </xf>
    <xf numFmtId="0" fontId="7" fillId="7" borderId="10" xfId="3" applyFont="1" applyFill="1" applyBorder="1"/>
    <xf numFmtId="0" fontId="7" fillId="7" borderId="8" xfId="3" applyFont="1" applyFill="1" applyBorder="1"/>
    <xf numFmtId="165" fontId="7" fillId="7" borderId="8" xfId="3" applyNumberFormat="1" applyFont="1" applyFill="1" applyBorder="1" applyAlignment="1">
      <alignment horizontal="right"/>
    </xf>
    <xf numFmtId="165" fontId="7" fillId="7" borderId="11" xfId="3" applyNumberFormat="1" applyFont="1" applyFill="1" applyBorder="1" applyAlignment="1">
      <alignment horizontal="right"/>
    </xf>
    <xf numFmtId="0" fontId="7" fillId="0" borderId="0" xfId="3" applyFont="1"/>
    <xf numFmtId="0" fontId="5" fillId="8" borderId="10" xfId="3" applyFont="1" applyFill="1" applyBorder="1"/>
    <xf numFmtId="0" fontId="5" fillId="8" borderId="8" xfId="3" applyFont="1" applyFill="1" applyBorder="1"/>
    <xf numFmtId="165" fontId="7" fillId="9" borderId="8" xfId="3" applyNumberFormat="1" applyFont="1" applyFill="1" applyBorder="1" applyAlignment="1">
      <alignment horizontal="right"/>
    </xf>
    <xf numFmtId="165" fontId="5" fillId="8" borderId="8" xfId="3" applyNumberFormat="1" applyFont="1" applyFill="1" applyBorder="1" applyAlignment="1">
      <alignment horizontal="right"/>
    </xf>
    <xf numFmtId="10" fontId="5" fillId="8" borderId="8" xfId="2" applyNumberFormat="1" applyFont="1" applyFill="1" applyBorder="1" applyAlignment="1">
      <alignment horizontal="right"/>
    </xf>
    <xf numFmtId="165" fontId="5" fillId="8" borderId="11" xfId="3" applyNumberFormat="1" applyFont="1" applyFill="1" applyBorder="1" applyAlignment="1">
      <alignment horizontal="right"/>
    </xf>
    <xf numFmtId="0" fontId="7" fillId="8" borderId="10" xfId="3" applyFont="1" applyFill="1" applyBorder="1"/>
    <xf numFmtId="0" fontId="7" fillId="8" borderId="8" xfId="3" applyFont="1" applyFill="1" applyBorder="1"/>
    <xf numFmtId="165" fontId="7" fillId="8" borderId="8" xfId="3" applyNumberFormat="1" applyFont="1" applyFill="1" applyBorder="1" applyAlignment="1">
      <alignment horizontal="right"/>
    </xf>
    <xf numFmtId="165" fontId="7" fillId="8" borderId="11" xfId="3" applyNumberFormat="1" applyFont="1" applyFill="1" applyBorder="1" applyAlignment="1">
      <alignment horizontal="right"/>
    </xf>
    <xf numFmtId="0" fontId="5" fillId="10" borderId="8" xfId="3" applyFont="1" applyFill="1" applyBorder="1"/>
    <xf numFmtId="165" fontId="2" fillId="8" borderId="8" xfId="3" applyNumberFormat="1" applyFill="1" applyBorder="1" applyAlignment="1">
      <alignment horizontal="right"/>
    </xf>
    <xf numFmtId="0" fontId="5" fillId="11" borderId="8" xfId="3" applyFont="1" applyFill="1" applyBorder="1"/>
    <xf numFmtId="164" fontId="5" fillId="8" borderId="8" xfId="2" applyNumberFormat="1" applyFont="1" applyFill="1" applyBorder="1" applyAlignment="1">
      <alignment horizontal="right"/>
    </xf>
    <xf numFmtId="168" fontId="7" fillId="8" borderId="8" xfId="3" applyNumberFormat="1" applyFont="1" applyFill="1" applyBorder="1" applyAlignment="1">
      <alignment horizontal="right"/>
    </xf>
    <xf numFmtId="168" fontId="7" fillId="8" borderId="11" xfId="3" applyNumberFormat="1" applyFont="1" applyFill="1" applyBorder="1" applyAlignment="1">
      <alignment horizontal="right"/>
    </xf>
    <xf numFmtId="165" fontId="2" fillId="8" borderId="10" xfId="3" applyNumberFormat="1" applyFill="1" applyBorder="1" applyAlignment="1">
      <alignment horizontal="right"/>
    </xf>
    <xf numFmtId="165" fontId="2" fillId="5" borderId="8" xfId="3" applyNumberFormat="1" applyFill="1" applyBorder="1" applyAlignment="1">
      <alignment horizontal="right"/>
    </xf>
    <xf numFmtId="0" fontId="5" fillId="8" borderId="13" xfId="3" applyFont="1" applyFill="1" applyBorder="1"/>
    <xf numFmtId="0" fontId="5" fillId="8" borderId="14" xfId="3" applyFont="1" applyFill="1" applyBorder="1"/>
    <xf numFmtId="165" fontId="8" fillId="12" borderId="7" xfId="3" applyNumberFormat="1" applyFont="1" applyFill="1" applyBorder="1" applyAlignment="1">
      <alignment horizontal="right"/>
    </xf>
    <xf numFmtId="165" fontId="5" fillId="8" borderId="14" xfId="3" applyNumberFormat="1" applyFont="1" applyFill="1" applyBorder="1" applyAlignment="1">
      <alignment horizontal="right"/>
    </xf>
    <xf numFmtId="165" fontId="5" fillId="8" borderId="15" xfId="3" applyNumberFormat="1" applyFont="1" applyFill="1" applyBorder="1" applyAlignment="1">
      <alignment horizontal="right"/>
    </xf>
    <xf numFmtId="0" fontId="5" fillId="0" borderId="16" xfId="3" applyFont="1" applyBorder="1"/>
    <xf numFmtId="0" fontId="5" fillId="0" borderId="17" xfId="3" applyFont="1" applyBorder="1"/>
    <xf numFmtId="165" fontId="5" fillId="6" borderId="17" xfId="3" applyNumberFormat="1" applyFont="1" applyFill="1" applyBorder="1" applyAlignment="1">
      <alignment horizontal="right"/>
    </xf>
    <xf numFmtId="165" fontId="5" fillId="6" borderId="18" xfId="3" applyNumberFormat="1" applyFont="1" applyFill="1" applyBorder="1" applyAlignment="1">
      <alignment horizontal="right"/>
    </xf>
    <xf numFmtId="169" fontId="5" fillId="7" borderId="8" xfId="2" applyNumberFormat="1" applyFont="1" applyFill="1" applyBorder="1" applyAlignment="1">
      <alignment horizontal="right"/>
    </xf>
    <xf numFmtId="165" fontId="8" fillId="5" borderId="8" xfId="3" applyNumberFormat="1" applyFont="1" applyFill="1" applyBorder="1" applyAlignment="1">
      <alignment horizontal="right"/>
    </xf>
    <xf numFmtId="0" fontId="5" fillId="10" borderId="10" xfId="3" applyFont="1" applyFill="1" applyBorder="1"/>
    <xf numFmtId="165" fontId="2" fillId="10" borderId="8" xfId="3" applyNumberFormat="1" applyFill="1" applyBorder="1" applyAlignment="1">
      <alignment horizontal="right"/>
    </xf>
    <xf numFmtId="165" fontId="5" fillId="10" borderId="8" xfId="3" applyNumberFormat="1" applyFont="1" applyFill="1" applyBorder="1" applyAlignment="1">
      <alignment horizontal="right"/>
    </xf>
    <xf numFmtId="165" fontId="5" fillId="10" borderId="11" xfId="3" applyNumberFormat="1" applyFont="1" applyFill="1" applyBorder="1" applyAlignment="1">
      <alignment horizontal="right"/>
    </xf>
    <xf numFmtId="0" fontId="8" fillId="10" borderId="0" xfId="3" applyFont="1" applyFill="1"/>
    <xf numFmtId="0" fontId="2" fillId="10" borderId="0" xfId="3" applyFill="1"/>
    <xf numFmtId="165" fontId="9" fillId="8" borderId="19" xfId="3" applyNumberFormat="1" applyFont="1" applyFill="1" applyBorder="1" applyAlignment="1">
      <alignment horizontal="right"/>
    </xf>
    <xf numFmtId="165" fontId="9" fillId="8" borderId="12" xfId="3" applyNumberFormat="1" applyFont="1" applyFill="1" applyBorder="1" applyAlignment="1">
      <alignment horizontal="right"/>
    </xf>
    <xf numFmtId="0" fontId="8" fillId="8" borderId="14" xfId="3" applyFont="1" applyFill="1" applyBorder="1"/>
    <xf numFmtId="165" fontId="8" fillId="8" borderId="8" xfId="3" applyNumberFormat="1" applyFont="1" applyFill="1" applyBorder="1" applyAlignment="1">
      <alignment horizontal="right"/>
    </xf>
    <xf numFmtId="165" fontId="8" fillId="8" borderId="20" xfId="3" applyNumberFormat="1" applyFont="1" applyFill="1" applyBorder="1" applyAlignment="1">
      <alignment horizontal="right"/>
    </xf>
    <xf numFmtId="165" fontId="9" fillId="12" borderId="21" xfId="3" applyNumberFormat="1" applyFont="1" applyFill="1" applyBorder="1" applyAlignment="1">
      <alignment horizontal="right"/>
    </xf>
    <xf numFmtId="167" fontId="5" fillId="0" borderId="8" xfId="1" applyNumberFormat="1" applyFont="1" applyFill="1" applyBorder="1" applyAlignment="1">
      <alignment horizontal="right"/>
    </xf>
    <xf numFmtId="165" fontId="5" fillId="13" borderId="8" xfId="3" applyNumberFormat="1" applyFont="1" applyFill="1" applyBorder="1" applyAlignment="1">
      <alignment horizontal="right"/>
    </xf>
    <xf numFmtId="165" fontId="5" fillId="13" borderId="21" xfId="3" applyNumberFormat="1" applyFont="1" applyFill="1" applyBorder="1" applyAlignment="1">
      <alignment horizontal="right"/>
    </xf>
    <xf numFmtId="165" fontId="10" fillId="13" borderId="20" xfId="3" applyNumberFormat="1" applyFont="1" applyFill="1" applyBorder="1" applyAlignment="1">
      <alignment horizontal="right"/>
    </xf>
    <xf numFmtId="165" fontId="9" fillId="5" borderId="19" xfId="3" applyNumberFormat="1" applyFont="1" applyFill="1" applyBorder="1" applyAlignment="1">
      <alignment horizontal="right"/>
    </xf>
    <xf numFmtId="165" fontId="9" fillId="5" borderId="12" xfId="3" applyNumberFormat="1" applyFont="1" applyFill="1" applyBorder="1" applyAlignment="1">
      <alignment horizontal="right"/>
    </xf>
    <xf numFmtId="165" fontId="9" fillId="5" borderId="8" xfId="3" applyNumberFormat="1" applyFont="1" applyFill="1" applyBorder="1" applyAlignment="1">
      <alignment horizontal="right"/>
    </xf>
    <xf numFmtId="165" fontId="8" fillId="7" borderId="8" xfId="3" applyNumberFormat="1" applyFont="1" applyFill="1" applyBorder="1" applyAlignment="1">
      <alignment horizontal="right"/>
    </xf>
    <xf numFmtId="165" fontId="9" fillId="7" borderId="12" xfId="3" applyNumberFormat="1" applyFont="1" applyFill="1" applyBorder="1" applyAlignment="1">
      <alignment horizontal="right"/>
    </xf>
    <xf numFmtId="165" fontId="9" fillId="7" borderId="8" xfId="3" applyNumberFormat="1" applyFont="1" applyFill="1" applyBorder="1" applyAlignment="1">
      <alignment horizontal="right"/>
    </xf>
    <xf numFmtId="170" fontId="9" fillId="7" borderId="12" xfId="3" applyNumberFormat="1" applyFont="1" applyFill="1" applyBorder="1" applyAlignment="1">
      <alignment horizontal="right"/>
    </xf>
    <xf numFmtId="165" fontId="2" fillId="7" borderId="21" xfId="3" applyNumberFormat="1" applyFill="1" applyBorder="1" applyAlignment="1">
      <alignment horizontal="right"/>
    </xf>
    <xf numFmtId="3" fontId="9" fillId="7" borderId="20" xfId="3" applyNumberFormat="1" applyFont="1" applyFill="1" applyBorder="1"/>
    <xf numFmtId="165" fontId="2" fillId="7" borderId="12" xfId="3" applyNumberFormat="1" applyFill="1" applyBorder="1" applyAlignment="1">
      <alignment horizontal="right"/>
    </xf>
    <xf numFmtId="165" fontId="9" fillId="5" borderId="20" xfId="3" applyNumberFormat="1" applyFont="1" applyFill="1" applyBorder="1" applyAlignment="1">
      <alignment horizontal="right"/>
    </xf>
    <xf numFmtId="165" fontId="9" fillId="8" borderId="8" xfId="3" applyNumberFormat="1" applyFont="1" applyFill="1" applyBorder="1" applyAlignment="1">
      <alignment horizontal="right"/>
    </xf>
    <xf numFmtId="165" fontId="9" fillId="8" borderId="22" xfId="3" applyNumberFormat="1" applyFont="1" applyFill="1" applyBorder="1" applyAlignment="1">
      <alignment horizontal="right"/>
    </xf>
    <xf numFmtId="165" fontId="5" fillId="14" borderId="17" xfId="3" applyNumberFormat="1" applyFont="1" applyFill="1" applyBorder="1" applyAlignment="1">
      <alignment horizontal="right"/>
    </xf>
    <xf numFmtId="165" fontId="5" fillId="14" borderId="18" xfId="3" applyNumberFormat="1" applyFont="1" applyFill="1" applyBorder="1" applyAlignment="1">
      <alignment horizontal="right"/>
    </xf>
    <xf numFmtId="165" fontId="9" fillId="10" borderId="19" xfId="3" applyNumberFormat="1" applyFont="1" applyFill="1" applyBorder="1" applyAlignment="1">
      <alignment horizontal="right"/>
    </xf>
    <xf numFmtId="165" fontId="5" fillId="0" borderId="8" xfId="3" applyNumberFormat="1" applyFont="1" applyFill="1" applyBorder="1" applyAlignment="1">
      <alignment horizontal="right"/>
    </xf>
    <xf numFmtId="165" fontId="9" fillId="10" borderId="20" xfId="3" applyNumberFormat="1" applyFont="1" applyFill="1" applyBorder="1" applyAlignment="1">
      <alignment horizontal="right"/>
    </xf>
    <xf numFmtId="0" fontId="9" fillId="0" borderId="19" xfId="2" applyNumberFormat="1" applyFont="1" applyFill="1" applyBorder="1" applyAlignment="1">
      <alignment horizontal="right"/>
    </xf>
    <xf numFmtId="0" fontId="5" fillId="0" borderId="10" xfId="3" applyFont="1" applyBorder="1"/>
    <xf numFmtId="0" fontId="5" fillId="0" borderId="8" xfId="3" applyFont="1" applyBorder="1"/>
    <xf numFmtId="0" fontId="5" fillId="0" borderId="8" xfId="2" applyNumberFormat="1" applyFont="1" applyFill="1" applyBorder="1" applyAlignment="1">
      <alignment horizontal="right"/>
    </xf>
    <xf numFmtId="167" fontId="5" fillId="0" borderId="8" xfId="2" applyNumberFormat="1" applyFont="1" applyFill="1" applyBorder="1" applyAlignment="1">
      <alignment horizontal="right"/>
    </xf>
    <xf numFmtId="165" fontId="5" fillId="14" borderId="8" xfId="3" applyNumberFormat="1" applyFont="1" applyFill="1" applyBorder="1" applyAlignment="1">
      <alignment horizontal="right"/>
    </xf>
    <xf numFmtId="165" fontId="5" fillId="14" borderId="11" xfId="3" applyNumberFormat="1" applyFont="1" applyFill="1" applyBorder="1" applyAlignment="1">
      <alignment horizontal="right"/>
    </xf>
    <xf numFmtId="0" fontId="10" fillId="0" borderId="8" xfId="3" applyNumberFormat="1" applyFont="1" applyFill="1" applyBorder="1" applyAlignment="1">
      <alignment horizontal="right"/>
    </xf>
    <xf numFmtId="0" fontId="10" fillId="0" borderId="21" xfId="3" applyNumberFormat="1" applyFont="1" applyFill="1" applyBorder="1" applyAlignment="1">
      <alignment horizontal="right"/>
    </xf>
    <xf numFmtId="167" fontId="9" fillId="0" borderId="20" xfId="3" applyNumberFormat="1" applyFont="1" applyFill="1" applyBorder="1" applyAlignment="1">
      <alignment horizontal="right"/>
    </xf>
    <xf numFmtId="167" fontId="9" fillId="0" borderId="19" xfId="3" applyNumberFormat="1" applyFont="1" applyFill="1" applyBorder="1" applyAlignment="1">
      <alignment horizontal="right"/>
    </xf>
    <xf numFmtId="165" fontId="9" fillId="14" borderId="12" xfId="3" applyNumberFormat="1" applyFont="1" applyFill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165" fontId="8" fillId="0" borderId="14" xfId="3" applyNumberFormat="1" applyFont="1" applyFill="1" applyBorder="1" applyAlignment="1">
      <alignment horizontal="right"/>
    </xf>
    <xf numFmtId="165" fontId="8" fillId="0" borderId="23" xfId="3" applyNumberFormat="1" applyFont="1" applyFill="1" applyBorder="1" applyAlignment="1">
      <alignment horizontal="right"/>
    </xf>
    <xf numFmtId="165" fontId="9" fillId="0" borderId="24" xfId="3" applyNumberFormat="1" applyFont="1" applyFill="1" applyBorder="1" applyAlignment="1">
      <alignment horizontal="right"/>
    </xf>
    <xf numFmtId="165" fontId="9" fillId="0" borderId="25" xfId="3" applyNumberFormat="1" applyFont="1" applyFill="1" applyBorder="1" applyAlignment="1">
      <alignment horizontal="right"/>
    </xf>
    <xf numFmtId="165" fontId="9" fillId="0" borderId="22" xfId="3" applyNumberFormat="1" applyFont="1" applyBorder="1" applyAlignment="1">
      <alignment horizontal="right"/>
    </xf>
    <xf numFmtId="165" fontId="5" fillId="0" borderId="14" xfId="3" applyNumberFormat="1" applyFont="1" applyBorder="1" applyAlignment="1">
      <alignment horizontal="right"/>
    </xf>
    <xf numFmtId="165" fontId="5" fillId="0" borderId="15" xfId="3" applyNumberFormat="1" applyFont="1" applyBorder="1" applyAlignment="1">
      <alignment horizontal="right"/>
    </xf>
    <xf numFmtId="0" fontId="5" fillId="15" borderId="6" xfId="3" applyFont="1" applyFill="1" applyBorder="1"/>
    <xf numFmtId="0" fontId="5" fillId="15" borderId="7" xfId="3" applyFont="1" applyFill="1" applyBorder="1"/>
    <xf numFmtId="0" fontId="2" fillId="15" borderId="7" xfId="3" applyFill="1" applyBorder="1"/>
    <xf numFmtId="164" fontId="2" fillId="5" borderId="8" xfId="3" applyNumberFormat="1" applyFill="1" applyBorder="1" applyAlignment="1">
      <alignment horizontal="left"/>
    </xf>
    <xf numFmtId="164" fontId="2" fillId="16" borderId="21" xfId="3" applyNumberFormat="1" applyFill="1" applyBorder="1" applyAlignment="1">
      <alignment horizontal="left"/>
    </xf>
    <xf numFmtId="164" fontId="9" fillId="5" borderId="19" xfId="3" applyNumberFormat="1" applyFont="1" applyFill="1" applyBorder="1" applyAlignment="1">
      <alignment horizontal="left"/>
    </xf>
    <xf numFmtId="164" fontId="9" fillId="5" borderId="12" xfId="3" applyNumberFormat="1" applyFont="1" applyFill="1" applyBorder="1" applyAlignment="1">
      <alignment horizontal="left"/>
    </xf>
    <xf numFmtId="0" fontId="5" fillId="15" borderId="10" xfId="3" applyFont="1" applyFill="1" applyBorder="1"/>
    <xf numFmtId="0" fontId="5" fillId="15" borderId="8" xfId="3" applyFont="1" applyFill="1" applyBorder="1"/>
    <xf numFmtId="0" fontId="2" fillId="15" borderId="8" xfId="3" applyFill="1" applyBorder="1"/>
    <xf numFmtId="165" fontId="2" fillId="15" borderId="8" xfId="3" applyNumberFormat="1" applyFill="1" applyBorder="1" applyAlignment="1">
      <alignment horizontal="right"/>
    </xf>
    <xf numFmtId="0" fontId="2" fillId="15" borderId="7" xfId="3" applyFill="1" applyBorder="1" applyAlignment="1">
      <alignment horizontal="right"/>
    </xf>
    <xf numFmtId="9" fontId="2" fillId="16" borderId="26" xfId="3" applyNumberFormat="1" applyFill="1" applyBorder="1" applyAlignment="1">
      <alignment horizontal="right"/>
    </xf>
    <xf numFmtId="0" fontId="9" fillId="15" borderId="27" xfId="3" applyFont="1" applyFill="1" applyBorder="1" applyAlignment="1">
      <alignment horizontal="right"/>
    </xf>
    <xf numFmtId="0" fontId="9" fillId="15" borderId="28" xfId="3" applyFont="1" applyFill="1" applyBorder="1" applyAlignment="1">
      <alignment horizontal="right"/>
    </xf>
    <xf numFmtId="0" fontId="2" fillId="16" borderId="26" xfId="3" applyFill="1" applyBorder="1" applyAlignment="1">
      <alignment horizontal="right"/>
    </xf>
    <xf numFmtId="0" fontId="2" fillId="15" borderId="26" xfId="3" applyFill="1" applyBorder="1" applyAlignment="1">
      <alignment horizontal="right"/>
    </xf>
    <xf numFmtId="0" fontId="2" fillId="16" borderId="29" xfId="3" applyFill="1" applyBorder="1" applyAlignment="1">
      <alignment horizontal="right"/>
    </xf>
    <xf numFmtId="3" fontId="9" fillId="15" borderId="30" xfId="3" applyNumberFormat="1" applyFont="1" applyFill="1" applyBorder="1" applyAlignment="1">
      <alignment horizontal="right"/>
    </xf>
    <xf numFmtId="0" fontId="9" fillId="15" borderId="29" xfId="3" applyFont="1" applyFill="1" applyBorder="1" applyAlignment="1">
      <alignment horizontal="right"/>
    </xf>
    <xf numFmtId="0" fontId="9" fillId="15" borderId="30" xfId="3" applyFont="1" applyFill="1" applyBorder="1" applyAlignment="1">
      <alignment horizontal="right"/>
    </xf>
    <xf numFmtId="1" fontId="0" fillId="15" borderId="8" xfId="4" applyNumberFormat="1" applyFont="1" applyFill="1" applyBorder="1" applyAlignment="1">
      <alignment horizontal="right"/>
    </xf>
    <xf numFmtId="0" fontId="9" fillId="16" borderId="29" xfId="3" applyFont="1" applyFill="1" applyBorder="1" applyAlignment="1">
      <alignment horizontal="right"/>
    </xf>
    <xf numFmtId="164" fontId="5" fillId="17" borderId="10" xfId="3" applyNumberFormat="1" applyFont="1" applyFill="1" applyBorder="1"/>
    <xf numFmtId="164" fontId="2" fillId="17" borderId="8" xfId="3" applyNumberFormat="1" applyFill="1" applyBorder="1"/>
    <xf numFmtId="164" fontId="5" fillId="17" borderId="8" xfId="3" applyNumberFormat="1" applyFont="1" applyFill="1" applyBorder="1"/>
    <xf numFmtId="0" fontId="2" fillId="5" borderId="8" xfId="3" applyNumberFormat="1" applyFill="1" applyBorder="1" applyAlignment="1">
      <alignment horizontal="left"/>
    </xf>
    <xf numFmtId="1" fontId="0" fillId="0" borderId="0" xfId="0" applyNumberFormat="1" applyFill="1"/>
    <xf numFmtId="164" fontId="2" fillId="0" borderId="0" xfId="3" applyNumberFormat="1"/>
    <xf numFmtId="0" fontId="5" fillId="17" borderId="10" xfId="3" applyFont="1" applyFill="1" applyBorder="1"/>
    <xf numFmtId="0" fontId="2" fillId="17" borderId="8" xfId="3" applyFill="1" applyBorder="1"/>
    <xf numFmtId="0" fontId="5" fillId="17" borderId="8" xfId="3" applyFont="1" applyFill="1" applyBorder="1"/>
    <xf numFmtId="2" fontId="2" fillId="5" borderId="8" xfId="3" applyNumberFormat="1" applyFill="1" applyBorder="1" applyAlignment="1">
      <alignment horizontal="left"/>
    </xf>
    <xf numFmtId="2" fontId="2" fillId="18" borderId="8" xfId="3" applyNumberFormat="1" applyFill="1" applyBorder="1" applyAlignment="1">
      <alignment horizontal="right"/>
    </xf>
    <xf numFmtId="2" fontId="9" fillId="17" borderId="8" xfId="3" applyNumberFormat="1" applyFont="1" applyFill="1" applyBorder="1" applyAlignment="1">
      <alignment horizontal="right"/>
    </xf>
    <xf numFmtId="2" fontId="9" fillId="17" borderId="31" xfId="3" applyNumberFormat="1" applyFont="1" applyFill="1" applyBorder="1" applyAlignment="1">
      <alignment horizontal="right"/>
    </xf>
    <xf numFmtId="2" fontId="10" fillId="17" borderId="20" xfId="3" applyNumberFormat="1" applyFont="1" applyFill="1" applyBorder="1" applyAlignment="1">
      <alignment horizontal="right"/>
    </xf>
    <xf numFmtId="2" fontId="10" fillId="17" borderId="12" xfId="3" applyNumberFormat="1" applyFont="1" applyFill="1" applyBorder="1" applyAlignment="1">
      <alignment horizontal="right"/>
    </xf>
    <xf numFmtId="2" fontId="2" fillId="17" borderId="8" xfId="3" applyNumberFormat="1" applyFill="1" applyBorder="1" applyAlignment="1">
      <alignment horizontal="right"/>
    </xf>
    <xf numFmtId="10" fontId="5" fillId="17" borderId="10" xfId="3" applyNumberFormat="1" applyFont="1" applyFill="1" applyBorder="1"/>
    <xf numFmtId="10" fontId="2" fillId="17" borderId="8" xfId="3" applyNumberFormat="1" applyFill="1" applyBorder="1"/>
    <xf numFmtId="10" fontId="5" fillId="17" borderId="8" xfId="3" applyNumberFormat="1" applyFont="1" applyFill="1" applyBorder="1"/>
    <xf numFmtId="10" fontId="2" fillId="5" borderId="8" xfId="3" applyNumberFormat="1" applyFill="1" applyBorder="1" applyAlignment="1">
      <alignment horizontal="left"/>
    </xf>
    <xf numFmtId="10" fontId="2" fillId="18" borderId="8" xfId="3" applyNumberFormat="1" applyFill="1" applyBorder="1" applyAlignment="1">
      <alignment horizontal="right"/>
    </xf>
    <xf numFmtId="10" fontId="9" fillId="17" borderId="8" xfId="3" applyNumberFormat="1" applyFont="1" applyFill="1" applyBorder="1" applyAlignment="1">
      <alignment horizontal="right"/>
    </xf>
    <xf numFmtId="10" fontId="9" fillId="17" borderId="31" xfId="3" applyNumberFormat="1" applyFont="1" applyFill="1" applyBorder="1" applyAlignment="1">
      <alignment horizontal="right"/>
    </xf>
    <xf numFmtId="10" fontId="10" fillId="17" borderId="20" xfId="3" applyNumberFormat="1" applyFont="1" applyFill="1" applyBorder="1" applyAlignment="1">
      <alignment horizontal="right"/>
    </xf>
    <xf numFmtId="10" fontId="10" fillId="17" borderId="12" xfId="3" applyNumberFormat="1" applyFont="1" applyFill="1" applyBorder="1" applyAlignment="1">
      <alignment horizontal="right"/>
    </xf>
    <xf numFmtId="10" fontId="2" fillId="17" borderId="8" xfId="3" applyNumberFormat="1" applyFill="1" applyBorder="1" applyAlignment="1">
      <alignment horizontal="right"/>
    </xf>
    <xf numFmtId="10" fontId="2" fillId="0" borderId="0" xfId="3" applyNumberFormat="1"/>
    <xf numFmtId="169" fontId="2" fillId="5" borderId="8" xfId="3" applyNumberFormat="1" applyFill="1" applyBorder="1" applyAlignment="1">
      <alignment horizontal="left"/>
    </xf>
    <xf numFmtId="169" fontId="2" fillId="18" borderId="8" xfId="3" applyNumberFormat="1" applyFill="1" applyBorder="1" applyAlignment="1">
      <alignment horizontal="right"/>
    </xf>
    <xf numFmtId="169" fontId="9" fillId="17" borderId="8" xfId="3" applyNumberFormat="1" applyFont="1" applyFill="1" applyBorder="1" applyAlignment="1">
      <alignment horizontal="right"/>
    </xf>
    <xf numFmtId="169" fontId="9" fillId="17" borderId="31" xfId="3" applyNumberFormat="1" applyFont="1" applyFill="1" applyBorder="1" applyAlignment="1">
      <alignment horizontal="right"/>
    </xf>
    <xf numFmtId="169" fontId="10" fillId="17" borderId="20" xfId="3" applyNumberFormat="1" applyFont="1" applyFill="1" applyBorder="1" applyAlignment="1">
      <alignment horizontal="right"/>
    </xf>
    <xf numFmtId="169" fontId="10" fillId="17" borderId="12" xfId="3" applyNumberFormat="1" applyFont="1" applyFill="1" applyBorder="1" applyAlignment="1">
      <alignment horizontal="right"/>
    </xf>
    <xf numFmtId="169" fontId="2" fillId="17" borderId="8" xfId="3" applyNumberFormat="1" applyFill="1" applyBorder="1" applyAlignment="1">
      <alignment horizontal="right"/>
    </xf>
    <xf numFmtId="0" fontId="5" fillId="19" borderId="10" xfId="3" applyFont="1" applyFill="1" applyBorder="1"/>
    <xf numFmtId="0" fontId="5" fillId="19" borderId="8" xfId="3" applyFont="1" applyFill="1" applyBorder="1"/>
    <xf numFmtId="0" fontId="2" fillId="19" borderId="8" xfId="3" applyFill="1" applyBorder="1"/>
    <xf numFmtId="164" fontId="2" fillId="5" borderId="21" xfId="3" applyNumberFormat="1" applyFill="1" applyBorder="1" applyAlignment="1">
      <alignment horizontal="left"/>
    </xf>
    <xf numFmtId="164" fontId="2" fillId="16" borderId="20" xfId="3" applyNumberFormat="1" applyFill="1" applyBorder="1" applyAlignment="1">
      <alignment horizontal="left"/>
    </xf>
    <xf numFmtId="1" fontId="9" fillId="5" borderId="31" xfId="3" applyNumberFormat="1" applyFont="1" applyFill="1" applyBorder="1" applyAlignment="1">
      <alignment horizontal="left"/>
    </xf>
    <xf numFmtId="164" fontId="9" fillId="5" borderId="31" xfId="3" applyNumberFormat="1" applyFont="1" applyFill="1" applyBorder="1" applyAlignment="1">
      <alignment horizontal="left"/>
    </xf>
    <xf numFmtId="164" fontId="9" fillId="5" borderId="20" xfId="3" applyNumberFormat="1" applyFont="1" applyFill="1" applyBorder="1" applyAlignment="1">
      <alignment horizontal="left"/>
    </xf>
    <xf numFmtId="165" fontId="2" fillId="5" borderId="8" xfId="3" applyNumberFormat="1" applyFill="1" applyBorder="1" applyAlignment="1">
      <alignment horizontal="left"/>
    </xf>
    <xf numFmtId="0" fontId="5" fillId="19" borderId="13" xfId="3" applyFont="1" applyFill="1" applyBorder="1"/>
    <xf numFmtId="0" fontId="5" fillId="19" borderId="14" xfId="3" applyFont="1" applyFill="1" applyBorder="1"/>
    <xf numFmtId="164" fontId="2" fillId="16" borderId="24" xfId="3" applyNumberFormat="1" applyFill="1" applyBorder="1" applyAlignment="1">
      <alignment horizontal="left"/>
    </xf>
    <xf numFmtId="164" fontId="9" fillId="5" borderId="24" xfId="3" applyNumberFormat="1" applyFont="1" applyFill="1" applyBorder="1" applyAlignment="1">
      <alignment horizontal="left"/>
    </xf>
    <xf numFmtId="171" fontId="2" fillId="0" borderId="0" xfId="3" applyNumberFormat="1"/>
    <xf numFmtId="0" fontId="9" fillId="0" borderId="0" xfId="3" applyFont="1"/>
  </cellXfs>
  <cellStyles count="5">
    <cellStyle name="Milliers" xfId="1" builtinId="3"/>
    <cellStyle name="Milliers 2" xfId="4" xr:uid="{6A978166-F0C5-44FC-ABD4-0A054389CF77}"/>
    <cellStyle name="Normal" xfId="0" builtinId="0"/>
    <cellStyle name="Normal 2" xfId="3" xr:uid="{EC723947-1A5C-4933-8727-A5FE8C391CB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mu-seq21_V1_Norme_CAF_116_etabl_2021_sans_immo_Univ_152_extraction_meta_PEEC_pilote_PR%20MESRI_fevrier2023(VM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Indicateurs"/>
      <sheetName val="Taux"/>
      <sheetName val="Séquences"/>
      <sheetName val="strategie"/>
      <sheetName val="elaboration caf"/>
      <sheetName val="Table de correspondance"/>
      <sheetName val="verif_Indicateurs"/>
      <sheetName val="Indicateurs extrait (2)"/>
      <sheetName val="Séquences_choix"/>
      <sheetName val="Séquences_base"/>
      <sheetName val="prepa_indicateurs"/>
      <sheetName val="budget"/>
      <sheetName val="universites21"/>
      <sheetName val="liste_membre_FU"/>
      <sheetName val="universites20"/>
      <sheetName val="universites1"/>
      <sheetName val="universites2"/>
      <sheetName val="universites3"/>
      <sheetName val="universites4"/>
      <sheetName val="universites5"/>
      <sheetName val="Séquences_PR"/>
    </sheetNames>
    <sheetDataSet>
      <sheetData sheetId="0">
        <row r="2">
          <cell r="D2">
            <v>3500</v>
          </cell>
        </row>
        <row r="3">
          <cell r="D3">
            <v>15</v>
          </cell>
        </row>
        <row r="4">
          <cell r="F4">
            <v>100000</v>
          </cell>
        </row>
        <row r="7">
          <cell r="D7">
            <v>15</v>
          </cell>
        </row>
        <row r="8">
          <cell r="D8">
            <v>160</v>
          </cell>
        </row>
        <row r="11">
          <cell r="E11">
            <v>94414.168937329698</v>
          </cell>
        </row>
      </sheetData>
      <sheetData sheetId="1"/>
      <sheetData sheetId="2"/>
      <sheetData sheetId="3">
        <row r="8">
          <cell r="B8">
            <v>2026</v>
          </cell>
          <cell r="C8">
            <v>2029</v>
          </cell>
          <cell r="D8">
            <v>2031</v>
          </cell>
          <cell r="E8">
            <v>2032</v>
          </cell>
          <cell r="F8">
            <v>2033</v>
          </cell>
          <cell r="G8">
            <v>2034</v>
          </cell>
          <cell r="H8">
            <v>2035</v>
          </cell>
        </row>
        <row r="9">
          <cell r="B9">
            <v>750000</v>
          </cell>
          <cell r="C9">
            <v>618180.6</v>
          </cell>
          <cell r="D9">
            <v>525505.02504999994</v>
          </cell>
          <cell r="E9">
            <v>504222.07153547509</v>
          </cell>
          <cell r="F9">
            <v>482460.9084481544</v>
          </cell>
          <cell r="G9">
            <v>487285.51753263612</v>
          </cell>
          <cell r="H9">
            <v>491174.05596254655</v>
          </cell>
          <cell r="I9">
            <v>0</v>
          </cell>
          <cell r="J9">
            <v>0</v>
          </cell>
        </row>
        <row r="10">
          <cell r="B10">
            <v>225000</v>
          </cell>
          <cell r="C10">
            <v>185454.18</v>
          </cell>
          <cell r="D10">
            <v>157651.50751499998</v>
          </cell>
          <cell r="E10">
            <v>151266.62146064252</v>
          </cell>
          <cell r="F10">
            <v>144738.27253444633</v>
          </cell>
          <cell r="G10">
            <v>146185.65525979083</v>
          </cell>
          <cell r="H10">
            <v>147352.21678876397</v>
          </cell>
          <cell r="I10">
            <v>0</v>
          </cell>
          <cell r="J10">
            <v>0</v>
          </cell>
        </row>
        <row r="11">
          <cell r="B11">
            <v>525000</v>
          </cell>
          <cell r="C11">
            <v>432726.42</v>
          </cell>
          <cell r="D11">
            <v>367853.51753499993</v>
          </cell>
          <cell r="E11">
            <v>352955.45007483254</v>
          </cell>
          <cell r="F11">
            <v>337722.63591370807</v>
          </cell>
          <cell r="G11">
            <v>341099.86227284529</v>
          </cell>
          <cell r="H11">
            <v>343821.83917378256</v>
          </cell>
          <cell r="I11">
            <v>0</v>
          </cell>
          <cell r="J11">
            <v>0</v>
          </cell>
        </row>
        <row r="12">
          <cell r="B12">
            <v>500</v>
          </cell>
          <cell r="C12">
            <v>500</v>
          </cell>
          <cell r="D12">
            <v>500</v>
          </cell>
          <cell r="E12">
            <v>500</v>
          </cell>
          <cell r="F12">
            <v>500</v>
          </cell>
          <cell r="G12">
            <v>500</v>
          </cell>
          <cell r="H12">
            <v>499</v>
          </cell>
          <cell r="I12">
            <v>0</v>
          </cell>
          <cell r="J12">
            <v>0</v>
          </cell>
        </row>
        <row r="13">
          <cell r="B13">
            <v>3500</v>
          </cell>
          <cell r="C13">
            <v>3500</v>
          </cell>
          <cell r="D13">
            <v>3500</v>
          </cell>
          <cell r="E13">
            <v>3500</v>
          </cell>
          <cell r="F13">
            <v>3500</v>
          </cell>
          <cell r="G13">
            <v>3500</v>
          </cell>
          <cell r="H13">
            <v>3500</v>
          </cell>
          <cell r="I13">
            <v>3500</v>
          </cell>
          <cell r="J13">
            <v>3500</v>
          </cell>
        </row>
        <row r="14">
          <cell r="B14">
            <v>3500</v>
          </cell>
          <cell r="C14">
            <v>3500</v>
          </cell>
          <cell r="D14">
            <v>3500</v>
          </cell>
          <cell r="E14">
            <v>3500</v>
          </cell>
          <cell r="F14">
            <v>3500</v>
          </cell>
          <cell r="G14">
            <v>3500</v>
          </cell>
          <cell r="H14">
            <v>3500</v>
          </cell>
          <cell r="I14">
            <v>3500</v>
          </cell>
          <cell r="J14">
            <v>3500</v>
          </cell>
        </row>
        <row r="16">
          <cell r="B16">
            <v>225000</v>
          </cell>
          <cell r="C16">
            <v>185454.18</v>
          </cell>
          <cell r="D16">
            <v>157651.50751499998</v>
          </cell>
          <cell r="E16">
            <v>151266.62146064252</v>
          </cell>
          <cell r="F16">
            <v>144738.27253444633</v>
          </cell>
          <cell r="G16">
            <v>146185.65525979083</v>
          </cell>
          <cell r="H16">
            <v>147352.21678876397</v>
          </cell>
          <cell r="I16">
            <v>0</v>
          </cell>
          <cell r="J16">
            <v>0</v>
          </cell>
        </row>
        <row r="17">
          <cell r="B17">
            <v>300000</v>
          </cell>
          <cell r="C17">
            <v>247272.24</v>
          </cell>
          <cell r="D17">
            <v>210202.01001999999</v>
          </cell>
          <cell r="E17">
            <v>201688.82861419005</v>
          </cell>
          <cell r="F17">
            <v>192984.36337926178</v>
          </cell>
          <cell r="G17">
            <v>194914.20701305446</v>
          </cell>
          <cell r="H17">
            <v>196469.62238501862</v>
          </cell>
          <cell r="I17">
            <v>0</v>
          </cell>
          <cell r="J17">
            <v>0</v>
          </cell>
        </row>
        <row r="18">
          <cell r="B18">
            <v>225000</v>
          </cell>
          <cell r="C18">
            <v>185454.18</v>
          </cell>
          <cell r="D18">
            <v>157651.50751499998</v>
          </cell>
          <cell r="E18">
            <v>151266.62146064252</v>
          </cell>
          <cell r="F18">
            <v>144738.27253444633</v>
          </cell>
          <cell r="G18">
            <v>146185.65525979083</v>
          </cell>
          <cell r="H18">
            <v>147352.21678876397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B27">
            <v>67500</v>
          </cell>
          <cell r="C27">
            <v>55636.253999999994</v>
          </cell>
          <cell r="D27">
            <v>47295.452254499993</v>
          </cell>
          <cell r="E27">
            <v>45379.986438192755</v>
          </cell>
          <cell r="F27">
            <v>43421.481760333896</v>
          </cell>
          <cell r="G27">
            <v>43855.696577937248</v>
          </cell>
          <cell r="H27">
            <v>44205.665036629187</v>
          </cell>
          <cell r="I27">
            <v>0</v>
          </cell>
          <cell r="J27">
            <v>0</v>
          </cell>
        </row>
        <row r="28">
          <cell r="B28">
            <v>90000</v>
          </cell>
          <cell r="C28">
            <v>74181.671999999991</v>
          </cell>
          <cell r="D28">
            <v>63060.60300599999</v>
          </cell>
          <cell r="E28">
            <v>60506.648584257011</v>
          </cell>
          <cell r="F28">
            <v>57895.309013778533</v>
          </cell>
          <cell r="G28">
            <v>58474.262103916335</v>
          </cell>
          <cell r="H28">
            <v>58940.886715505585</v>
          </cell>
          <cell r="I28">
            <v>0</v>
          </cell>
          <cell r="J28">
            <v>0</v>
          </cell>
        </row>
        <row r="29">
          <cell r="B29">
            <v>67500</v>
          </cell>
          <cell r="C29">
            <v>55636.253999999994</v>
          </cell>
          <cell r="D29">
            <v>47295.452254499993</v>
          </cell>
          <cell r="E29">
            <v>45379.986438192755</v>
          </cell>
          <cell r="F29">
            <v>43421.481760333896</v>
          </cell>
          <cell r="G29">
            <v>43855.696577937248</v>
          </cell>
          <cell r="H29">
            <v>44205.665036629187</v>
          </cell>
          <cell r="I29">
            <v>0</v>
          </cell>
          <cell r="J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8">
          <cell r="B38" t="str">
            <v>Oui</v>
          </cell>
          <cell r="C38" t="str">
            <v>Oui</v>
          </cell>
          <cell r="D38" t="str">
            <v>Oui</v>
          </cell>
          <cell r="E38" t="str">
            <v>Oui</v>
          </cell>
          <cell r="F38" t="str">
            <v>Oui</v>
          </cell>
          <cell r="G38" t="str">
            <v>Oui</v>
          </cell>
          <cell r="H38" t="str">
            <v>Oui</v>
          </cell>
          <cell r="I38" t="str">
            <v>Oui</v>
          </cell>
          <cell r="J38" t="str">
            <v>Oui</v>
          </cell>
        </row>
        <row r="39">
          <cell r="B39">
            <v>1E-3</v>
          </cell>
          <cell r="C39">
            <v>1E-3</v>
          </cell>
          <cell r="D39">
            <v>1E-3</v>
          </cell>
          <cell r="E39">
            <v>1E-3</v>
          </cell>
          <cell r="F39">
            <v>1E-3</v>
          </cell>
          <cell r="G39">
            <v>1E-3</v>
          </cell>
          <cell r="H39">
            <v>1E-3</v>
          </cell>
          <cell r="I39">
            <v>1E-3</v>
          </cell>
          <cell r="J39">
            <v>1E-3</v>
          </cell>
        </row>
        <row r="41">
          <cell r="B41">
            <v>157500</v>
          </cell>
          <cell r="C41">
            <v>129817.92599999999</v>
          </cell>
          <cell r="D41">
            <v>110356.05526049998</v>
          </cell>
          <cell r="E41">
            <v>105886.63502244976</v>
          </cell>
          <cell r="F41">
            <v>101316.79077411242</v>
          </cell>
          <cell r="G41">
            <v>102329.95868185358</v>
          </cell>
          <cell r="H41">
            <v>103146.55175213476</v>
          </cell>
          <cell r="I41">
            <v>0</v>
          </cell>
          <cell r="J41">
            <v>0</v>
          </cell>
        </row>
        <row r="42">
          <cell r="B42">
            <v>210000</v>
          </cell>
          <cell r="C42">
            <v>173090.56799999997</v>
          </cell>
          <cell r="D42">
            <v>147141.40701399997</v>
          </cell>
          <cell r="E42">
            <v>141182.18002993302</v>
          </cell>
          <cell r="F42">
            <v>135089.05436548323</v>
          </cell>
          <cell r="G42">
            <v>136439.94490913811</v>
          </cell>
          <cell r="H42">
            <v>137528.73566951303</v>
          </cell>
          <cell r="I42">
            <v>0</v>
          </cell>
          <cell r="J42">
            <v>0</v>
          </cell>
        </row>
        <row r="43">
          <cell r="B43">
            <v>157500</v>
          </cell>
          <cell r="C43">
            <v>129817.92599999999</v>
          </cell>
          <cell r="D43">
            <v>110356.05526049998</v>
          </cell>
          <cell r="E43">
            <v>105886.63502244976</v>
          </cell>
          <cell r="F43">
            <v>101316.79077411242</v>
          </cell>
          <cell r="G43">
            <v>102329.95868185358</v>
          </cell>
          <cell r="H43">
            <v>103146.55175213476</v>
          </cell>
          <cell r="I43">
            <v>0</v>
          </cell>
          <cell r="J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2">
          <cell r="B52">
            <v>0.01</v>
          </cell>
          <cell r="C52">
            <v>0.01</v>
          </cell>
          <cell r="D52">
            <v>0.01</v>
          </cell>
          <cell r="E52">
            <v>0.01</v>
          </cell>
          <cell r="F52">
            <v>0.01</v>
          </cell>
          <cell r="G52">
            <v>0.01</v>
          </cell>
          <cell r="H52">
            <v>0.01</v>
          </cell>
          <cell r="I52">
            <v>0.01</v>
          </cell>
          <cell r="J52">
            <v>0.01</v>
          </cell>
        </row>
        <row r="53">
          <cell r="B53">
            <v>30</v>
          </cell>
          <cell r="C53">
            <v>30</v>
          </cell>
          <cell r="D53">
            <v>30</v>
          </cell>
          <cell r="E53">
            <v>30</v>
          </cell>
          <cell r="F53">
            <v>30</v>
          </cell>
          <cell r="G53">
            <v>30</v>
          </cell>
          <cell r="H53">
            <v>30</v>
          </cell>
          <cell r="I53">
            <v>30</v>
          </cell>
          <cell r="J53">
            <v>30</v>
          </cell>
        </row>
        <row r="54">
          <cell r="B54">
            <v>46022</v>
          </cell>
          <cell r="C54" t="str">
            <v>1/1/2029</v>
          </cell>
          <cell r="D54">
            <v>47848</v>
          </cell>
          <cell r="E54">
            <v>48213</v>
          </cell>
          <cell r="F54">
            <v>48579</v>
          </cell>
          <cell r="G54">
            <v>48944</v>
          </cell>
          <cell r="H54">
            <v>49309</v>
          </cell>
          <cell r="I54">
            <v>49674</v>
          </cell>
          <cell r="J54">
            <v>50040</v>
          </cell>
        </row>
        <row r="55">
          <cell r="B55" t="str">
            <v>Échéances constantes</v>
          </cell>
          <cell r="C55" t="str">
            <v>Échéances constantes</v>
          </cell>
          <cell r="D55" t="str">
            <v>Échéances constantes</v>
          </cell>
          <cell r="E55" t="str">
            <v>Échéances constantes</v>
          </cell>
          <cell r="F55" t="str">
            <v>Échéances constantes</v>
          </cell>
          <cell r="G55" t="str">
            <v>Échéances constantes</v>
          </cell>
          <cell r="H55" t="str">
            <v>Échéances constantes</v>
          </cell>
          <cell r="I55" t="str">
            <v>Échéances constantes</v>
          </cell>
          <cell r="J55" t="str">
            <v>Échéances constantes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2">
          <cell r="B62">
            <v>0.5</v>
          </cell>
          <cell r="C62">
            <v>0.45</v>
          </cell>
          <cell r="D62">
            <v>0.5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0.5</v>
          </cell>
        </row>
        <row r="63">
          <cell r="B63">
            <v>0.3</v>
          </cell>
          <cell r="C63">
            <v>0.3</v>
          </cell>
          <cell r="D63">
            <v>0.3</v>
          </cell>
          <cell r="E63">
            <v>0.3</v>
          </cell>
          <cell r="F63">
            <v>0.3</v>
          </cell>
          <cell r="G63">
            <v>0.3</v>
          </cell>
          <cell r="H63">
            <v>0.3</v>
          </cell>
          <cell r="I63">
            <v>0.3</v>
          </cell>
          <cell r="J63">
            <v>0.3</v>
          </cell>
        </row>
        <row r="64">
          <cell r="B64">
            <v>0.1</v>
          </cell>
          <cell r="C64">
            <v>0.1</v>
          </cell>
          <cell r="D64">
            <v>0.1</v>
          </cell>
          <cell r="E64">
            <v>0.1</v>
          </cell>
          <cell r="F64">
            <v>0.1</v>
          </cell>
          <cell r="G64">
            <v>0.1</v>
          </cell>
          <cell r="H64">
            <v>0.1</v>
          </cell>
          <cell r="I64">
            <v>0.1</v>
          </cell>
          <cell r="J64">
            <v>0.1</v>
          </cell>
        </row>
        <row r="65">
          <cell r="B65">
            <v>0.05</v>
          </cell>
          <cell r="C65">
            <v>0.05</v>
          </cell>
          <cell r="D65">
            <v>0.05</v>
          </cell>
          <cell r="E65">
            <v>0.05</v>
          </cell>
          <cell r="F65">
            <v>0.05</v>
          </cell>
          <cell r="G65">
            <v>0.05</v>
          </cell>
          <cell r="H65">
            <v>0.05</v>
          </cell>
          <cell r="I65">
            <v>0.05</v>
          </cell>
          <cell r="J65">
            <v>0.05</v>
          </cell>
        </row>
        <row r="66">
          <cell r="B66">
            <v>0.05</v>
          </cell>
          <cell r="C66">
            <v>0.05</v>
          </cell>
          <cell r="D66">
            <v>0.05</v>
          </cell>
          <cell r="E66">
            <v>0.05</v>
          </cell>
          <cell r="F66">
            <v>0.05</v>
          </cell>
          <cell r="G66">
            <v>0.05</v>
          </cell>
          <cell r="H66">
            <v>0.05</v>
          </cell>
          <cell r="I66">
            <v>0.05</v>
          </cell>
          <cell r="J66">
            <v>0.05</v>
          </cell>
        </row>
        <row r="67">
          <cell r="B67">
            <v>0</v>
          </cell>
          <cell r="C67">
            <v>0.05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3">
          <cell r="B73">
            <v>30</v>
          </cell>
          <cell r="C73">
            <v>30</v>
          </cell>
          <cell r="D73">
            <v>30</v>
          </cell>
          <cell r="E73">
            <v>30</v>
          </cell>
          <cell r="F73">
            <v>30</v>
          </cell>
          <cell r="G73">
            <v>30</v>
          </cell>
          <cell r="H73">
            <v>30</v>
          </cell>
          <cell r="I73">
            <v>30</v>
          </cell>
          <cell r="J73">
            <v>30</v>
          </cell>
        </row>
        <row r="74">
          <cell r="B74">
            <v>25</v>
          </cell>
          <cell r="C74">
            <v>25</v>
          </cell>
          <cell r="D74">
            <v>25</v>
          </cell>
          <cell r="E74">
            <v>25</v>
          </cell>
          <cell r="F74">
            <v>25</v>
          </cell>
          <cell r="G74">
            <v>25</v>
          </cell>
          <cell r="H74">
            <v>25</v>
          </cell>
          <cell r="I74">
            <v>25</v>
          </cell>
          <cell r="J74">
            <v>25</v>
          </cell>
        </row>
        <row r="75">
          <cell r="B75">
            <v>20</v>
          </cell>
          <cell r="C75">
            <v>20</v>
          </cell>
          <cell r="D75">
            <v>20</v>
          </cell>
          <cell r="E75">
            <v>20</v>
          </cell>
          <cell r="F75">
            <v>20</v>
          </cell>
          <cell r="G75">
            <v>20</v>
          </cell>
          <cell r="H75">
            <v>20</v>
          </cell>
          <cell r="I75">
            <v>20</v>
          </cell>
          <cell r="J75">
            <v>20</v>
          </cell>
        </row>
        <row r="76">
          <cell r="B76">
            <v>15</v>
          </cell>
          <cell r="C76">
            <v>15</v>
          </cell>
          <cell r="D76">
            <v>15</v>
          </cell>
          <cell r="E76">
            <v>15</v>
          </cell>
          <cell r="F76">
            <v>15</v>
          </cell>
          <cell r="G76">
            <v>15</v>
          </cell>
          <cell r="H76">
            <v>15</v>
          </cell>
          <cell r="I76">
            <v>15</v>
          </cell>
          <cell r="J76">
            <v>15</v>
          </cell>
        </row>
        <row r="77">
          <cell r="B77">
            <v>10</v>
          </cell>
          <cell r="C77">
            <v>10</v>
          </cell>
          <cell r="D77">
            <v>10</v>
          </cell>
          <cell r="E77">
            <v>10</v>
          </cell>
          <cell r="F77">
            <v>10</v>
          </cell>
          <cell r="G77">
            <v>10</v>
          </cell>
          <cell r="H77">
            <v>10</v>
          </cell>
          <cell r="I77">
            <v>10</v>
          </cell>
          <cell r="J77">
            <v>10</v>
          </cell>
        </row>
        <row r="78">
          <cell r="B78">
            <v>5</v>
          </cell>
          <cell r="C78">
            <v>5</v>
          </cell>
          <cell r="D78">
            <v>5</v>
          </cell>
          <cell r="E78">
            <v>5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4">
          <cell r="B84">
            <v>30</v>
          </cell>
          <cell r="C84">
            <v>34.729999999999997</v>
          </cell>
          <cell r="D84">
            <v>38.29</v>
          </cell>
          <cell r="E84">
            <v>40.200000000000003</v>
          </cell>
          <cell r="F84">
            <v>42.21</v>
          </cell>
          <cell r="G84">
            <v>44.32</v>
          </cell>
          <cell r="H84">
            <v>46.54</v>
          </cell>
          <cell r="I84">
            <v>48.87</v>
          </cell>
          <cell r="J84">
            <v>40.409999999999997</v>
          </cell>
        </row>
        <row r="85">
          <cell r="B85">
            <v>13.89</v>
          </cell>
          <cell r="C85">
            <v>14.31</v>
          </cell>
          <cell r="D85">
            <v>14.6</v>
          </cell>
          <cell r="E85">
            <v>14.75</v>
          </cell>
          <cell r="F85">
            <v>14.89</v>
          </cell>
          <cell r="G85">
            <v>15.04</v>
          </cell>
          <cell r="H85">
            <v>15.19</v>
          </cell>
          <cell r="I85">
            <v>15.34</v>
          </cell>
          <cell r="J85">
            <v>15.5</v>
          </cell>
        </row>
        <row r="86">
          <cell r="B86">
            <v>0.01</v>
          </cell>
          <cell r="C86">
            <v>0.01</v>
          </cell>
          <cell r="D86">
            <v>0.01</v>
          </cell>
          <cell r="E86">
            <v>0.01</v>
          </cell>
          <cell r="F86">
            <v>0.01</v>
          </cell>
          <cell r="G86">
            <v>0.01</v>
          </cell>
          <cell r="H86">
            <v>0.01</v>
          </cell>
          <cell r="I86">
            <v>0.01</v>
          </cell>
          <cell r="J86">
            <v>0.01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</row>
        <row r="97">
          <cell r="B97">
            <v>-13.487738419618529</v>
          </cell>
          <cell r="C97">
            <v>-26.975476839237057</v>
          </cell>
          <cell r="D97">
            <v>-40.463215258855584</v>
          </cell>
          <cell r="E97">
            <v>-53.950953678474114</v>
          </cell>
          <cell r="F97">
            <v>-67.438692098092645</v>
          </cell>
          <cell r="G97">
            <v>-80.926430517711168</v>
          </cell>
          <cell r="H97">
            <v>-94.414168937329691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8C9D-1FF2-41AB-A552-3D25849AB3DA}">
  <sheetPr codeName="Feuil3">
    <tabColor rgb="FF7030A0"/>
  </sheetPr>
  <dimension ref="A1:CJ143"/>
  <sheetViews>
    <sheetView tabSelected="1" topLeftCell="B91" zoomScale="85" zoomScaleNormal="85" workbookViewId="0">
      <selection activeCell="D127" sqref="D127"/>
    </sheetView>
  </sheetViews>
  <sheetFormatPr baseColWidth="10" defaultColWidth="8.28515625" defaultRowHeight="12.75" x14ac:dyDescent="0.2"/>
  <cols>
    <col min="1" max="1" width="7" style="8" customWidth="1"/>
    <col min="2" max="2" width="5.28515625" style="8" customWidth="1"/>
    <col min="3" max="3" width="18.85546875" style="8" customWidth="1"/>
    <col min="4" max="4" width="34.7109375" style="8" customWidth="1"/>
    <col min="5" max="5" width="8.7109375" style="8" customWidth="1"/>
    <col min="6" max="10" width="14.28515625" style="186" customWidth="1"/>
    <col min="11" max="11" width="14.28515625" style="187" customWidth="1"/>
    <col min="12" max="12" width="12.28515625" style="187" customWidth="1"/>
    <col min="13" max="13" width="12" style="187" customWidth="1"/>
    <col min="14" max="14" width="12" style="8" customWidth="1"/>
    <col min="15" max="15" width="10.28515625" style="8" customWidth="1"/>
    <col min="16" max="88" width="11.42578125" style="8" customWidth="1"/>
    <col min="89" max="16384" width="8.28515625" style="8"/>
  </cols>
  <sheetData>
    <row r="1" spans="1:88" ht="13.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>
        <f>G1-1</f>
        <v>2018</v>
      </c>
      <c r="G1" s="3">
        <f>H1-1</f>
        <v>2019</v>
      </c>
      <c r="H1" s="3">
        <f>I1-1</f>
        <v>2020</v>
      </c>
      <c r="I1" s="4">
        <f>J1-1</f>
        <v>2021</v>
      </c>
      <c r="J1" s="5">
        <v>2022</v>
      </c>
      <c r="K1" s="6">
        <f>J1+1</f>
        <v>2023</v>
      </c>
      <c r="L1" s="6">
        <f>K1+1</f>
        <v>2024</v>
      </c>
      <c r="M1" s="6">
        <f>L1+1</f>
        <v>2025</v>
      </c>
      <c r="N1" s="6">
        <f t="shared" ref="N1:BY1" si="0">M1+1</f>
        <v>2026</v>
      </c>
      <c r="O1" s="6">
        <f t="shared" si="0"/>
        <v>2027</v>
      </c>
      <c r="P1" s="6">
        <f t="shared" si="0"/>
        <v>2028</v>
      </c>
      <c r="Q1" s="6">
        <f t="shared" si="0"/>
        <v>2029</v>
      </c>
      <c r="R1" s="6">
        <f t="shared" si="0"/>
        <v>2030</v>
      </c>
      <c r="S1" s="6">
        <f t="shared" si="0"/>
        <v>2031</v>
      </c>
      <c r="T1" s="6">
        <f t="shared" si="0"/>
        <v>2032</v>
      </c>
      <c r="U1" s="6">
        <f t="shared" si="0"/>
        <v>2033</v>
      </c>
      <c r="V1" s="6">
        <f t="shared" si="0"/>
        <v>2034</v>
      </c>
      <c r="W1" s="6">
        <f t="shared" si="0"/>
        <v>2035</v>
      </c>
      <c r="X1" s="6">
        <f t="shared" si="0"/>
        <v>2036</v>
      </c>
      <c r="Y1" s="6">
        <f t="shared" si="0"/>
        <v>2037</v>
      </c>
      <c r="Z1" s="6">
        <f t="shared" si="0"/>
        <v>2038</v>
      </c>
      <c r="AA1" s="6">
        <f t="shared" si="0"/>
        <v>2039</v>
      </c>
      <c r="AB1" s="6">
        <f t="shared" si="0"/>
        <v>2040</v>
      </c>
      <c r="AC1" s="6">
        <f t="shared" si="0"/>
        <v>2041</v>
      </c>
      <c r="AD1" s="6">
        <f t="shared" si="0"/>
        <v>2042</v>
      </c>
      <c r="AE1" s="6">
        <f t="shared" si="0"/>
        <v>2043</v>
      </c>
      <c r="AF1" s="6">
        <f t="shared" si="0"/>
        <v>2044</v>
      </c>
      <c r="AG1" s="6">
        <f t="shared" si="0"/>
        <v>2045</v>
      </c>
      <c r="AH1" s="6">
        <f t="shared" si="0"/>
        <v>2046</v>
      </c>
      <c r="AI1" s="6">
        <f t="shared" si="0"/>
        <v>2047</v>
      </c>
      <c r="AJ1" s="6">
        <f t="shared" si="0"/>
        <v>2048</v>
      </c>
      <c r="AK1" s="6">
        <f t="shared" si="0"/>
        <v>2049</v>
      </c>
      <c r="AL1" s="6">
        <f t="shared" si="0"/>
        <v>2050</v>
      </c>
      <c r="AM1" s="6">
        <f t="shared" si="0"/>
        <v>2051</v>
      </c>
      <c r="AN1" s="6">
        <f t="shared" si="0"/>
        <v>2052</v>
      </c>
      <c r="AO1" s="6">
        <f t="shared" si="0"/>
        <v>2053</v>
      </c>
      <c r="AP1" s="6">
        <f t="shared" si="0"/>
        <v>2054</v>
      </c>
      <c r="AQ1" s="6">
        <f t="shared" si="0"/>
        <v>2055</v>
      </c>
      <c r="AR1" s="6">
        <f t="shared" si="0"/>
        <v>2056</v>
      </c>
      <c r="AS1" s="6">
        <f t="shared" si="0"/>
        <v>2057</v>
      </c>
      <c r="AT1" s="6">
        <f t="shared" si="0"/>
        <v>2058</v>
      </c>
      <c r="AU1" s="6">
        <f t="shared" si="0"/>
        <v>2059</v>
      </c>
      <c r="AV1" s="6">
        <f t="shared" si="0"/>
        <v>2060</v>
      </c>
      <c r="AW1" s="6">
        <f t="shared" si="0"/>
        <v>2061</v>
      </c>
      <c r="AX1" s="6">
        <f t="shared" si="0"/>
        <v>2062</v>
      </c>
      <c r="AY1" s="6">
        <f t="shared" si="0"/>
        <v>2063</v>
      </c>
      <c r="AZ1" s="6">
        <f t="shared" si="0"/>
        <v>2064</v>
      </c>
      <c r="BA1" s="6">
        <f t="shared" si="0"/>
        <v>2065</v>
      </c>
      <c r="BB1" s="6">
        <f t="shared" si="0"/>
        <v>2066</v>
      </c>
      <c r="BC1" s="6">
        <f t="shared" si="0"/>
        <v>2067</v>
      </c>
      <c r="BD1" s="6">
        <f t="shared" si="0"/>
        <v>2068</v>
      </c>
      <c r="BE1" s="6">
        <f t="shared" si="0"/>
        <v>2069</v>
      </c>
      <c r="BF1" s="6">
        <f t="shared" si="0"/>
        <v>2070</v>
      </c>
      <c r="BG1" s="6">
        <f t="shared" si="0"/>
        <v>2071</v>
      </c>
      <c r="BH1" s="6">
        <f t="shared" si="0"/>
        <v>2072</v>
      </c>
      <c r="BI1" s="6">
        <f t="shared" si="0"/>
        <v>2073</v>
      </c>
      <c r="BJ1" s="6">
        <f t="shared" si="0"/>
        <v>2074</v>
      </c>
      <c r="BK1" s="6">
        <f t="shared" si="0"/>
        <v>2075</v>
      </c>
      <c r="BL1" s="6">
        <f t="shared" si="0"/>
        <v>2076</v>
      </c>
      <c r="BM1" s="6">
        <f t="shared" si="0"/>
        <v>2077</v>
      </c>
      <c r="BN1" s="6">
        <f t="shared" si="0"/>
        <v>2078</v>
      </c>
      <c r="BO1" s="6">
        <f t="shared" si="0"/>
        <v>2079</v>
      </c>
      <c r="BP1" s="6">
        <f t="shared" si="0"/>
        <v>2080</v>
      </c>
      <c r="BQ1" s="6">
        <f t="shared" si="0"/>
        <v>2081</v>
      </c>
      <c r="BR1" s="6">
        <f t="shared" si="0"/>
        <v>2082</v>
      </c>
      <c r="BS1" s="6">
        <f t="shared" si="0"/>
        <v>2083</v>
      </c>
      <c r="BT1" s="6">
        <f t="shared" si="0"/>
        <v>2084</v>
      </c>
      <c r="BU1" s="6">
        <f t="shared" si="0"/>
        <v>2085</v>
      </c>
      <c r="BV1" s="6">
        <f t="shared" si="0"/>
        <v>2086</v>
      </c>
      <c r="BW1" s="6">
        <f t="shared" si="0"/>
        <v>2087</v>
      </c>
      <c r="BX1" s="6">
        <f t="shared" si="0"/>
        <v>2088</v>
      </c>
      <c r="BY1" s="6">
        <f t="shared" si="0"/>
        <v>2089</v>
      </c>
      <c r="BZ1" s="6">
        <f t="shared" ref="BZ1:CJ1" si="1">BY1+1</f>
        <v>2090</v>
      </c>
      <c r="CA1" s="6">
        <f t="shared" si="1"/>
        <v>2091</v>
      </c>
      <c r="CB1" s="6">
        <f t="shared" si="1"/>
        <v>2092</v>
      </c>
      <c r="CC1" s="6">
        <f t="shared" si="1"/>
        <v>2093</v>
      </c>
      <c r="CD1" s="6">
        <f t="shared" si="1"/>
        <v>2094</v>
      </c>
      <c r="CE1" s="6">
        <f t="shared" si="1"/>
        <v>2095</v>
      </c>
      <c r="CF1" s="6">
        <f t="shared" si="1"/>
        <v>2096</v>
      </c>
      <c r="CG1" s="6">
        <f t="shared" si="1"/>
        <v>2097</v>
      </c>
      <c r="CH1" s="6">
        <f t="shared" si="1"/>
        <v>2098</v>
      </c>
      <c r="CI1" s="6">
        <f t="shared" si="1"/>
        <v>2099</v>
      </c>
      <c r="CJ1" s="7">
        <f t="shared" si="1"/>
        <v>2100</v>
      </c>
    </row>
    <row r="2" spans="1:88" x14ac:dyDescent="0.2">
      <c r="A2" s="9" t="s">
        <v>5</v>
      </c>
      <c r="B2" s="10" t="s">
        <v>6</v>
      </c>
      <c r="C2" s="10" t="s">
        <v>6</v>
      </c>
      <c r="D2" s="10" t="s">
        <v>6</v>
      </c>
      <c r="E2" s="10" t="s">
        <v>7</v>
      </c>
      <c r="F2" s="11">
        <f t="shared" ref="F2:G2" si="2">G2</f>
        <v>100000</v>
      </c>
      <c r="G2" s="11">
        <f t="shared" si="2"/>
        <v>100000</v>
      </c>
      <c r="H2" s="11">
        <f>I2</f>
        <v>100000</v>
      </c>
      <c r="I2" s="12">
        <f>I10-I17-I14</f>
        <v>100000</v>
      </c>
      <c r="J2" s="11">
        <f>J10-J17-J14</f>
        <v>73750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4"/>
    </row>
    <row r="3" spans="1:88" x14ac:dyDescent="0.2">
      <c r="A3" s="15" t="s">
        <v>5</v>
      </c>
      <c r="B3" s="16" t="s">
        <v>8</v>
      </c>
      <c r="C3" s="16" t="s">
        <v>9</v>
      </c>
      <c r="D3" s="16" t="s">
        <v>10</v>
      </c>
      <c r="E3" s="16" t="s">
        <v>11</v>
      </c>
      <c r="F3" s="17"/>
      <c r="G3" s="17"/>
      <c r="H3" s="17"/>
      <c r="I3" s="17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9"/>
    </row>
    <row r="4" spans="1:88" ht="15" x14ac:dyDescent="0.25">
      <c r="A4" s="15" t="s">
        <v>5</v>
      </c>
      <c r="B4" s="16" t="s">
        <v>8</v>
      </c>
      <c r="C4" s="16" t="s">
        <v>9</v>
      </c>
      <c r="D4" s="16" t="s">
        <v>12</v>
      </c>
      <c r="E4" s="16" t="s">
        <v>13</v>
      </c>
      <c r="F4" s="20"/>
      <c r="G4" s="20"/>
      <c r="H4" s="20"/>
      <c r="I4" s="20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2"/>
    </row>
    <row r="5" spans="1:88" ht="13.5" customHeight="1" x14ac:dyDescent="0.2">
      <c r="A5" s="15" t="s">
        <v>5</v>
      </c>
      <c r="B5" s="16" t="s">
        <v>8</v>
      </c>
      <c r="C5" s="16" t="s">
        <v>9</v>
      </c>
      <c r="D5" s="16" t="s">
        <v>14</v>
      </c>
      <c r="E5" s="16" t="s">
        <v>15</v>
      </c>
      <c r="F5" s="23"/>
      <c r="G5" s="23"/>
      <c r="H5" s="23"/>
      <c r="I5" s="23"/>
      <c r="J5" s="23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2"/>
    </row>
    <row r="6" spans="1:88" s="25" customFormat="1" x14ac:dyDescent="0.2">
      <c r="A6" s="15" t="s">
        <v>5</v>
      </c>
      <c r="B6" s="16" t="s">
        <v>8</v>
      </c>
      <c r="C6" s="16" t="s">
        <v>9</v>
      </c>
      <c r="D6" s="16" t="s">
        <v>16</v>
      </c>
      <c r="E6" s="16" t="s">
        <v>17</v>
      </c>
      <c r="F6" s="24"/>
      <c r="G6" s="24"/>
      <c r="H6" s="24"/>
      <c r="I6" s="24"/>
      <c r="J6" s="24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2"/>
    </row>
    <row r="7" spans="1:88" x14ac:dyDescent="0.2">
      <c r="A7" s="15" t="s">
        <v>5</v>
      </c>
      <c r="B7" s="16" t="s">
        <v>8</v>
      </c>
      <c r="C7" s="16" t="s">
        <v>9</v>
      </c>
      <c r="D7" s="16" t="s">
        <v>18</v>
      </c>
      <c r="E7" s="16" t="s">
        <v>19</v>
      </c>
      <c r="F7" s="21"/>
      <c r="G7" s="21"/>
      <c r="H7" s="21"/>
      <c r="I7" s="21"/>
      <c r="J7" s="21"/>
      <c r="K7" s="21"/>
      <c r="L7" s="26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2"/>
    </row>
    <row r="8" spans="1:88" x14ac:dyDescent="0.2">
      <c r="A8" s="15" t="s">
        <v>5</v>
      </c>
      <c r="B8" s="16" t="s">
        <v>8</v>
      </c>
      <c r="C8" s="16" t="s">
        <v>20</v>
      </c>
      <c r="D8" s="16" t="s">
        <v>21</v>
      </c>
      <c r="E8" s="16" t="s">
        <v>22</v>
      </c>
      <c r="F8" s="21"/>
      <c r="G8" s="21"/>
      <c r="H8" s="21"/>
      <c r="I8" s="21"/>
      <c r="J8" s="21"/>
      <c r="K8" s="21"/>
      <c r="L8" s="26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2"/>
    </row>
    <row r="9" spans="1:88" s="31" customFormat="1" x14ac:dyDescent="0.2">
      <c r="A9" s="27" t="s">
        <v>5</v>
      </c>
      <c r="B9" s="28" t="s">
        <v>8</v>
      </c>
      <c r="C9" s="28" t="s">
        <v>20</v>
      </c>
      <c r="D9" s="28" t="s">
        <v>23</v>
      </c>
      <c r="E9" s="28" t="s">
        <v>24</v>
      </c>
      <c r="F9" s="21"/>
      <c r="G9" s="21"/>
      <c r="H9" s="21"/>
      <c r="I9" s="21"/>
      <c r="J9" s="21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30"/>
    </row>
    <row r="10" spans="1:88" x14ac:dyDescent="0.2">
      <c r="A10" s="15" t="s">
        <v>5</v>
      </c>
      <c r="B10" s="16" t="s">
        <v>8</v>
      </c>
      <c r="C10" s="16" t="s">
        <v>20</v>
      </c>
      <c r="D10" s="16" t="s">
        <v>25</v>
      </c>
      <c r="E10" s="16" t="s">
        <v>26</v>
      </c>
      <c r="F10" s="11">
        <f t="shared" ref="F10:H10" si="3">G10</f>
        <v>152501</v>
      </c>
      <c r="G10" s="11">
        <f t="shared" si="3"/>
        <v>152501</v>
      </c>
      <c r="H10" s="11">
        <f t="shared" si="3"/>
        <v>152501</v>
      </c>
      <c r="I10" s="12">
        <f>I17+1+[1]Accueil!F4</f>
        <v>152501</v>
      </c>
      <c r="J10" s="11">
        <f>I10</f>
        <v>152501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2"/>
    </row>
    <row r="11" spans="1:88" s="31" customFormat="1" x14ac:dyDescent="0.2">
      <c r="A11" s="27" t="s">
        <v>5</v>
      </c>
      <c r="B11" s="28" t="s">
        <v>8</v>
      </c>
      <c r="C11" s="28" t="s">
        <v>20</v>
      </c>
      <c r="D11" s="28" t="s">
        <v>27</v>
      </c>
      <c r="E11" s="28" t="s">
        <v>28</v>
      </c>
      <c r="F11" s="11">
        <f t="shared" ref="F11:I11" si="4">F10</f>
        <v>152501</v>
      </c>
      <c r="G11" s="11">
        <f t="shared" si="4"/>
        <v>152501</v>
      </c>
      <c r="H11" s="11">
        <f t="shared" si="4"/>
        <v>152501</v>
      </c>
      <c r="I11" s="11">
        <f t="shared" si="4"/>
        <v>152501</v>
      </c>
      <c r="J11" s="11">
        <f>J10</f>
        <v>152501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30"/>
    </row>
    <row r="12" spans="1:88" x14ac:dyDescent="0.2">
      <c r="A12" s="15" t="s">
        <v>5</v>
      </c>
      <c r="B12" s="16" t="s">
        <v>8</v>
      </c>
      <c r="C12" s="16" t="s">
        <v>20</v>
      </c>
      <c r="D12" s="16" t="s">
        <v>29</v>
      </c>
      <c r="E12" s="16" t="s">
        <v>30</v>
      </c>
      <c r="F12" s="23"/>
      <c r="G12" s="23"/>
      <c r="H12" s="23"/>
      <c r="I12" s="23"/>
      <c r="J12" s="23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2"/>
    </row>
    <row r="13" spans="1:88" x14ac:dyDescent="0.2">
      <c r="A13" s="15" t="s">
        <v>5</v>
      </c>
      <c r="B13" s="16" t="s">
        <v>8</v>
      </c>
      <c r="C13" s="16" t="s">
        <v>20</v>
      </c>
      <c r="D13" s="16" t="s">
        <v>31</v>
      </c>
      <c r="E13" s="16" t="s">
        <v>32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2"/>
    </row>
    <row r="14" spans="1:88" x14ac:dyDescent="0.2">
      <c r="A14" s="32" t="s">
        <v>5</v>
      </c>
      <c r="B14" s="33" t="s">
        <v>33</v>
      </c>
      <c r="C14" s="33" t="s">
        <v>34</v>
      </c>
      <c r="D14" s="33" t="s">
        <v>34</v>
      </c>
      <c r="E14" s="33" t="s">
        <v>35</v>
      </c>
      <c r="F14" s="34">
        <v>1</v>
      </c>
      <c r="G14" s="34">
        <v>1</v>
      </c>
      <c r="H14" s="34">
        <v>1</v>
      </c>
      <c r="I14" s="34">
        <v>1</v>
      </c>
      <c r="J14" s="34">
        <v>1</v>
      </c>
      <c r="K14" s="35"/>
      <c r="L14" s="36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7"/>
    </row>
    <row r="15" spans="1:88" s="31" customFormat="1" x14ac:dyDescent="0.2">
      <c r="A15" s="38" t="s">
        <v>5</v>
      </c>
      <c r="B15" s="39" t="s">
        <v>36</v>
      </c>
      <c r="C15" s="39" t="s">
        <v>34</v>
      </c>
      <c r="D15" s="39" t="s">
        <v>37</v>
      </c>
      <c r="E15" s="39" t="s">
        <v>38</v>
      </c>
      <c r="F15" s="34"/>
      <c r="G15" s="34"/>
      <c r="H15" s="34"/>
      <c r="I15" s="34"/>
      <c r="J15" s="34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1"/>
    </row>
    <row r="16" spans="1:88" x14ac:dyDescent="0.2">
      <c r="A16" s="32" t="s">
        <v>5</v>
      </c>
      <c r="B16" s="33" t="s">
        <v>39</v>
      </c>
      <c r="C16" s="33" t="s">
        <v>40</v>
      </c>
      <c r="D16" s="42" t="s">
        <v>41</v>
      </c>
      <c r="E16" s="33" t="s">
        <v>42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7"/>
    </row>
    <row r="17" spans="1:87" x14ac:dyDescent="0.2">
      <c r="A17" s="32" t="s">
        <v>5</v>
      </c>
      <c r="B17" s="33" t="s">
        <v>39</v>
      </c>
      <c r="C17" s="33" t="s">
        <v>40</v>
      </c>
      <c r="D17" s="42" t="s">
        <v>43</v>
      </c>
      <c r="E17" s="44" t="s">
        <v>44</v>
      </c>
      <c r="F17" s="11">
        <f t="shared" ref="F17:H17" si="5">G17</f>
        <v>52500</v>
      </c>
      <c r="G17" s="11">
        <f t="shared" si="5"/>
        <v>52500</v>
      </c>
      <c r="H17" s="11">
        <f t="shared" si="5"/>
        <v>52500</v>
      </c>
      <c r="I17" s="12">
        <f>[1]Accueil!D2*[1]Accueil!D3</f>
        <v>52500</v>
      </c>
      <c r="J17" s="45">
        <f>1.5*I17</f>
        <v>78750</v>
      </c>
      <c r="K17" s="45">
        <f>I17*2</f>
        <v>105000</v>
      </c>
      <c r="L17" s="4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7"/>
    </row>
    <row r="18" spans="1:87" s="31" customFormat="1" x14ac:dyDescent="0.2">
      <c r="A18" s="38" t="s">
        <v>5</v>
      </c>
      <c r="B18" s="39" t="s">
        <v>36</v>
      </c>
      <c r="C18" s="39" t="s">
        <v>40</v>
      </c>
      <c r="D18" s="39" t="s">
        <v>45</v>
      </c>
      <c r="E18" s="39" t="s">
        <v>46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7"/>
    </row>
    <row r="19" spans="1:87" x14ac:dyDescent="0.2">
      <c r="A19" s="32" t="s">
        <v>5</v>
      </c>
      <c r="B19" s="33" t="s">
        <v>47</v>
      </c>
      <c r="C19" s="33" t="s">
        <v>48</v>
      </c>
      <c r="D19" s="42" t="s">
        <v>49</v>
      </c>
      <c r="E19" s="33" t="s">
        <v>50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7"/>
    </row>
    <row r="20" spans="1:87" x14ac:dyDescent="0.2">
      <c r="A20" s="32" t="s">
        <v>5</v>
      </c>
      <c r="B20" s="33" t="s">
        <v>47</v>
      </c>
      <c r="C20" s="33" t="s">
        <v>48</v>
      </c>
      <c r="D20" s="42" t="s">
        <v>51</v>
      </c>
      <c r="E20" s="44" t="s">
        <v>52</v>
      </c>
      <c r="F20" s="17"/>
      <c r="G20" s="17"/>
      <c r="H20" s="17"/>
      <c r="I20" s="17"/>
      <c r="J20" s="17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7"/>
    </row>
    <row r="21" spans="1:87" x14ac:dyDescent="0.2">
      <c r="A21" s="32" t="s">
        <v>5</v>
      </c>
      <c r="B21" s="33" t="s">
        <v>39</v>
      </c>
      <c r="C21" s="33" t="s">
        <v>53</v>
      </c>
      <c r="D21" s="33" t="s">
        <v>54</v>
      </c>
      <c r="E21" s="33" t="s">
        <v>55</v>
      </c>
      <c r="F21" s="17"/>
      <c r="G21" s="17"/>
      <c r="H21" s="17"/>
      <c r="I21" s="17"/>
      <c r="J21" s="17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7"/>
    </row>
    <row r="22" spans="1:87" hidden="1" x14ac:dyDescent="0.2">
      <c r="A22" s="32" t="s">
        <v>5</v>
      </c>
      <c r="B22" s="33" t="s">
        <v>39</v>
      </c>
      <c r="C22" s="33" t="s">
        <v>53</v>
      </c>
      <c r="D22" s="33" t="s">
        <v>56</v>
      </c>
      <c r="E22" s="33" t="s">
        <v>57</v>
      </c>
      <c r="F22" s="48"/>
      <c r="G22" s="48"/>
      <c r="H22" s="48"/>
      <c r="I22" s="48"/>
      <c r="J22" s="48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7"/>
    </row>
    <row r="23" spans="1:87" s="25" customFormat="1" hidden="1" x14ac:dyDescent="0.2">
      <c r="A23" s="32" t="s">
        <v>5</v>
      </c>
      <c r="B23" s="33" t="s">
        <v>39</v>
      </c>
      <c r="C23" s="33" t="s">
        <v>53</v>
      </c>
      <c r="D23" s="33" t="s">
        <v>58</v>
      </c>
      <c r="E23" s="33" t="s">
        <v>59</v>
      </c>
      <c r="F23" s="43"/>
      <c r="G23" s="43"/>
      <c r="H23" s="43"/>
      <c r="I23" s="43"/>
      <c r="J23" s="43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7"/>
    </row>
    <row r="24" spans="1:87" hidden="1" x14ac:dyDescent="0.2">
      <c r="A24" s="32" t="s">
        <v>5</v>
      </c>
      <c r="B24" s="33" t="s">
        <v>47</v>
      </c>
      <c r="C24" s="33" t="s">
        <v>60</v>
      </c>
      <c r="D24" s="33" t="s">
        <v>61</v>
      </c>
      <c r="E24" s="33" t="s">
        <v>62</v>
      </c>
      <c r="F24" s="49"/>
      <c r="G24" s="49"/>
      <c r="H24" s="49"/>
      <c r="I24" s="49"/>
      <c r="J24" s="49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7"/>
    </row>
    <row r="25" spans="1:87" hidden="1" x14ac:dyDescent="0.2">
      <c r="A25" s="32" t="s">
        <v>5</v>
      </c>
      <c r="B25" s="33" t="s">
        <v>47</v>
      </c>
      <c r="C25" s="33" t="s">
        <v>60</v>
      </c>
      <c r="D25" s="33" t="s">
        <v>63</v>
      </c>
      <c r="E25" s="33" t="s">
        <v>64</v>
      </c>
      <c r="F25" s="40"/>
      <c r="G25" s="40"/>
      <c r="H25" s="40"/>
      <c r="I25" s="40"/>
      <c r="J25" s="40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7"/>
    </row>
    <row r="26" spans="1:87" hidden="1" x14ac:dyDescent="0.2">
      <c r="A26" s="32" t="s">
        <v>5</v>
      </c>
      <c r="B26" s="33" t="s">
        <v>47</v>
      </c>
      <c r="C26" s="33" t="s">
        <v>60</v>
      </c>
      <c r="D26" s="33" t="s">
        <v>65</v>
      </c>
      <c r="E26" s="33" t="s">
        <v>66</v>
      </c>
      <c r="F26" s="43"/>
      <c r="G26" s="43"/>
      <c r="H26" s="43"/>
      <c r="I26" s="43"/>
      <c r="J26" s="43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7"/>
    </row>
    <row r="27" spans="1:87" x14ac:dyDescent="0.2">
      <c r="A27" s="32" t="s">
        <v>5</v>
      </c>
      <c r="B27" s="33" t="s">
        <v>67</v>
      </c>
      <c r="C27" s="33" t="s">
        <v>68</v>
      </c>
      <c r="D27" s="33" t="s">
        <v>69</v>
      </c>
      <c r="E27" s="33" t="s">
        <v>70</v>
      </c>
      <c r="F27" s="43"/>
      <c r="G27" s="43"/>
      <c r="H27" s="43"/>
      <c r="I27" s="43"/>
      <c r="J27" s="43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7"/>
    </row>
    <row r="28" spans="1:87" x14ac:dyDescent="0.2">
      <c r="A28" s="32" t="s">
        <v>5</v>
      </c>
      <c r="B28" s="33" t="s">
        <v>67</v>
      </c>
      <c r="C28" s="33" t="s">
        <v>68</v>
      </c>
      <c r="D28" s="42" t="s">
        <v>71</v>
      </c>
      <c r="E28" s="44" t="s">
        <v>72</v>
      </c>
      <c r="F28" s="17"/>
      <c r="G28" s="17"/>
      <c r="H28" s="17"/>
      <c r="I28" s="17"/>
      <c r="J28" s="17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7"/>
    </row>
    <row r="29" spans="1:87" x14ac:dyDescent="0.2">
      <c r="A29" s="32" t="s">
        <v>5</v>
      </c>
      <c r="B29" s="33" t="s">
        <v>67</v>
      </c>
      <c r="C29" s="33" t="s">
        <v>68</v>
      </c>
      <c r="D29" s="33" t="s">
        <v>73</v>
      </c>
      <c r="E29" s="33" t="s">
        <v>74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7"/>
    </row>
    <row r="30" spans="1:87" s="25" customFormat="1" x14ac:dyDescent="0.2">
      <c r="A30" s="32" t="s">
        <v>5</v>
      </c>
      <c r="B30" s="33" t="s">
        <v>67</v>
      </c>
      <c r="C30" s="33" t="s">
        <v>68</v>
      </c>
      <c r="D30" s="33" t="s">
        <v>75</v>
      </c>
      <c r="E30" s="33" t="s">
        <v>76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7"/>
    </row>
    <row r="31" spans="1:87" x14ac:dyDescent="0.2">
      <c r="A31" s="32" t="s">
        <v>5</v>
      </c>
      <c r="B31" s="33" t="s">
        <v>67</v>
      </c>
      <c r="C31" s="33" t="s">
        <v>68</v>
      </c>
      <c r="D31" s="33" t="s">
        <v>77</v>
      </c>
      <c r="E31" s="33" t="s">
        <v>78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7"/>
    </row>
    <row r="32" spans="1:87" ht="13.5" thickBot="1" x14ac:dyDescent="0.25">
      <c r="A32" s="50" t="s">
        <v>5</v>
      </c>
      <c r="B32" s="51" t="s">
        <v>79</v>
      </c>
      <c r="C32" s="51" t="s">
        <v>80</v>
      </c>
      <c r="D32" s="51" t="s">
        <v>75</v>
      </c>
      <c r="E32" s="51" t="s">
        <v>81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4"/>
    </row>
    <row r="33" spans="1:87" x14ac:dyDescent="0.2">
      <c r="A33" s="55" t="s">
        <v>82</v>
      </c>
      <c r="B33" s="56" t="s">
        <v>83</v>
      </c>
      <c r="C33" s="56" t="s">
        <v>83</v>
      </c>
      <c r="D33" s="56" t="s">
        <v>83</v>
      </c>
      <c r="E33" s="56" t="s">
        <v>84</v>
      </c>
      <c r="F33" s="11">
        <f t="shared" ref="F33:H33" si="6">G33</f>
        <v>100000</v>
      </c>
      <c r="G33" s="11">
        <f t="shared" si="6"/>
        <v>100000</v>
      </c>
      <c r="H33" s="11">
        <f t="shared" si="6"/>
        <v>100000</v>
      </c>
      <c r="I33" s="11">
        <f>I2</f>
        <v>100000</v>
      </c>
      <c r="J33" s="11">
        <f>J2</f>
        <v>73750</v>
      </c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8"/>
    </row>
    <row r="34" spans="1:87" x14ac:dyDescent="0.2">
      <c r="A34" s="15" t="s">
        <v>82</v>
      </c>
      <c r="B34" s="16" t="s">
        <v>85</v>
      </c>
      <c r="C34" s="16" t="s">
        <v>86</v>
      </c>
      <c r="D34" s="16" t="s">
        <v>87</v>
      </c>
      <c r="E34" s="16" t="s">
        <v>88</v>
      </c>
      <c r="F34" s="23"/>
      <c r="G34" s="23"/>
      <c r="H34" s="23"/>
      <c r="I34" s="23"/>
      <c r="J34" s="23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2"/>
    </row>
    <row r="35" spans="1:87" x14ac:dyDescent="0.2">
      <c r="A35" s="15" t="s">
        <v>82</v>
      </c>
      <c r="B35" s="16" t="s">
        <v>85</v>
      </c>
      <c r="C35" s="16" t="s">
        <v>86</v>
      </c>
      <c r="D35" s="16" t="s">
        <v>89</v>
      </c>
      <c r="E35" s="16" t="s">
        <v>90</v>
      </c>
      <c r="F35" s="23"/>
      <c r="G35" s="23"/>
      <c r="H35" s="23"/>
      <c r="I35" s="23"/>
      <c r="J35" s="59"/>
      <c r="K35" s="59"/>
      <c r="L35" s="5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2"/>
    </row>
    <row r="36" spans="1:87" x14ac:dyDescent="0.2">
      <c r="A36" s="15" t="s">
        <v>82</v>
      </c>
      <c r="B36" s="16" t="s">
        <v>85</v>
      </c>
      <c r="C36" s="16" t="s">
        <v>91</v>
      </c>
      <c r="D36" s="16" t="s">
        <v>92</v>
      </c>
      <c r="E36" s="16" t="s">
        <v>93</v>
      </c>
      <c r="F36" s="49"/>
      <c r="G36" s="49"/>
      <c r="H36" s="49"/>
      <c r="I36" s="49"/>
      <c r="J36" s="4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2"/>
    </row>
    <row r="37" spans="1:87" x14ac:dyDescent="0.2">
      <c r="A37" s="15" t="s">
        <v>82</v>
      </c>
      <c r="B37" s="16" t="s">
        <v>85</v>
      </c>
      <c r="C37" s="16" t="s">
        <v>91</v>
      </c>
      <c r="D37" s="16" t="s">
        <v>94</v>
      </c>
      <c r="E37" s="16" t="s">
        <v>95</v>
      </c>
      <c r="F37" s="23"/>
      <c r="G37" s="23"/>
      <c r="H37" s="23"/>
      <c r="I37" s="23"/>
      <c r="J37" s="23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2"/>
    </row>
    <row r="38" spans="1:87" x14ac:dyDescent="0.2">
      <c r="A38" s="15" t="s">
        <v>82</v>
      </c>
      <c r="B38" s="16" t="s">
        <v>85</v>
      </c>
      <c r="C38" s="16" t="s">
        <v>96</v>
      </c>
      <c r="D38" s="16" t="s">
        <v>97</v>
      </c>
      <c r="E38" s="16" t="s">
        <v>98</v>
      </c>
      <c r="F38" s="49"/>
      <c r="G38" s="49"/>
      <c r="H38" s="49"/>
      <c r="I38" s="49"/>
      <c r="J38" s="49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2"/>
    </row>
    <row r="39" spans="1:87" x14ac:dyDescent="0.2">
      <c r="A39" s="15" t="s">
        <v>82</v>
      </c>
      <c r="B39" s="16" t="s">
        <v>85</v>
      </c>
      <c r="C39" s="16" t="s">
        <v>96</v>
      </c>
      <c r="D39" s="16" t="s">
        <v>99</v>
      </c>
      <c r="E39" s="16" t="s">
        <v>100</v>
      </c>
      <c r="F39" s="23"/>
      <c r="G39" s="23"/>
      <c r="H39" s="23"/>
      <c r="I39" s="23"/>
      <c r="J39" s="23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2"/>
    </row>
    <row r="40" spans="1:87" x14ac:dyDescent="0.2">
      <c r="A40" s="15" t="s">
        <v>82</v>
      </c>
      <c r="B40" s="16" t="s">
        <v>85</v>
      </c>
      <c r="C40" s="16" t="s">
        <v>101</v>
      </c>
      <c r="D40" s="16" t="s">
        <v>102</v>
      </c>
      <c r="E40" s="16" t="s">
        <v>103</v>
      </c>
      <c r="F40" s="23"/>
      <c r="G40" s="23"/>
      <c r="H40" s="23"/>
      <c r="I40" s="23"/>
      <c r="J40" s="23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2"/>
    </row>
    <row r="41" spans="1:87" x14ac:dyDescent="0.2">
      <c r="A41" s="15" t="s">
        <v>82</v>
      </c>
      <c r="B41" s="16" t="s">
        <v>85</v>
      </c>
      <c r="C41" s="16" t="s">
        <v>101</v>
      </c>
      <c r="D41" s="16" t="s">
        <v>104</v>
      </c>
      <c r="E41" s="16" t="s">
        <v>105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2"/>
    </row>
    <row r="42" spans="1:87" x14ac:dyDescent="0.2">
      <c r="A42" s="32" t="s">
        <v>82</v>
      </c>
      <c r="B42" s="33" t="s">
        <v>36</v>
      </c>
      <c r="C42" s="33" t="s">
        <v>106</v>
      </c>
      <c r="D42" s="33" t="s">
        <v>107</v>
      </c>
      <c r="E42" s="33" t="s">
        <v>108</v>
      </c>
      <c r="F42" s="43"/>
      <c r="G42" s="43"/>
      <c r="H42" s="43"/>
      <c r="I42" s="43"/>
      <c r="J42" s="43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7"/>
    </row>
    <row r="43" spans="1:87" x14ac:dyDescent="0.2">
      <c r="A43" s="32" t="s">
        <v>82</v>
      </c>
      <c r="B43" s="33" t="s">
        <v>36</v>
      </c>
      <c r="C43" s="33" t="s">
        <v>106</v>
      </c>
      <c r="D43" s="33" t="s">
        <v>109</v>
      </c>
      <c r="E43" s="33" t="s">
        <v>110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7"/>
    </row>
    <row r="44" spans="1:87" x14ac:dyDescent="0.2">
      <c r="A44" s="32" t="s">
        <v>82</v>
      </c>
      <c r="B44" s="33" t="s">
        <v>36</v>
      </c>
      <c r="C44" s="33" t="s">
        <v>111</v>
      </c>
      <c r="D44" s="33" t="s">
        <v>112</v>
      </c>
      <c r="E44" s="33" t="s">
        <v>113</v>
      </c>
      <c r="F44" s="49"/>
      <c r="G44" s="49"/>
      <c r="H44" s="49"/>
      <c r="I44" s="49"/>
      <c r="J44" s="49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7"/>
    </row>
    <row r="45" spans="1:87" x14ac:dyDescent="0.2">
      <c r="A45" s="32" t="s">
        <v>82</v>
      </c>
      <c r="B45" s="33" t="s">
        <v>36</v>
      </c>
      <c r="C45" s="33" t="s">
        <v>114</v>
      </c>
      <c r="D45" s="33" t="s">
        <v>115</v>
      </c>
      <c r="E45" s="33" t="s">
        <v>116</v>
      </c>
      <c r="F45" s="60"/>
      <c r="G45" s="60"/>
      <c r="H45" s="60"/>
      <c r="I45" s="60"/>
      <c r="J45" s="60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7"/>
    </row>
    <row r="46" spans="1:87" x14ac:dyDescent="0.2">
      <c r="A46" s="32" t="s">
        <v>82</v>
      </c>
      <c r="B46" s="33" t="s">
        <v>36</v>
      </c>
      <c r="C46" s="33" t="s">
        <v>114</v>
      </c>
      <c r="D46" s="33" t="s">
        <v>117</v>
      </c>
      <c r="E46" s="33" t="s">
        <v>118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7"/>
    </row>
    <row r="47" spans="1:87" s="65" customFormat="1" x14ac:dyDescent="0.2">
      <c r="A47" s="61" t="s">
        <v>82</v>
      </c>
      <c r="B47" s="42" t="s">
        <v>36</v>
      </c>
      <c r="C47" s="42" t="s">
        <v>119</v>
      </c>
      <c r="D47" s="42" t="s">
        <v>120</v>
      </c>
      <c r="E47" s="42" t="s">
        <v>121</v>
      </c>
      <c r="F47" s="62"/>
      <c r="G47" s="62"/>
      <c r="H47" s="62"/>
      <c r="I47" s="62"/>
      <c r="J47" s="62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4"/>
    </row>
    <row r="48" spans="1:87" s="65" customFormat="1" x14ac:dyDescent="0.2">
      <c r="A48" s="61" t="s">
        <v>82</v>
      </c>
      <c r="B48" s="42" t="s">
        <v>36</v>
      </c>
      <c r="C48" s="42" t="s">
        <v>119</v>
      </c>
      <c r="D48" s="42" t="s">
        <v>122</v>
      </c>
      <c r="E48" s="42" t="s">
        <v>123</v>
      </c>
      <c r="F48" s="62"/>
      <c r="G48" s="62"/>
      <c r="H48" s="62"/>
      <c r="I48" s="62"/>
      <c r="J48" s="62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4"/>
    </row>
    <row r="49" spans="1:88" s="66" customFormat="1" x14ac:dyDescent="0.2">
      <c r="A49" s="61" t="s">
        <v>82</v>
      </c>
      <c r="B49" s="42" t="s">
        <v>36</v>
      </c>
      <c r="C49" s="42" t="s">
        <v>124</v>
      </c>
      <c r="D49" s="42" t="s">
        <v>125</v>
      </c>
      <c r="E49" s="42" t="s">
        <v>126</v>
      </c>
      <c r="F49" s="62"/>
      <c r="G49" s="62"/>
      <c r="H49" s="62"/>
      <c r="I49" s="62"/>
      <c r="J49" s="62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4"/>
    </row>
    <row r="50" spans="1:88" s="66" customFormat="1" x14ac:dyDescent="0.2">
      <c r="A50" s="61" t="s">
        <v>82</v>
      </c>
      <c r="B50" s="42" t="s">
        <v>36</v>
      </c>
      <c r="C50" s="42" t="s">
        <v>124</v>
      </c>
      <c r="D50" s="42" t="s">
        <v>127</v>
      </c>
      <c r="E50" s="42" t="s">
        <v>128</v>
      </c>
      <c r="F50" s="62"/>
      <c r="G50" s="62"/>
      <c r="H50" s="62"/>
      <c r="I50" s="62"/>
      <c r="J50" s="62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4"/>
    </row>
    <row r="51" spans="1:88" x14ac:dyDescent="0.2">
      <c r="A51" s="32" t="s">
        <v>82</v>
      </c>
      <c r="B51" s="33" t="s">
        <v>36</v>
      </c>
      <c r="C51" s="33" t="s">
        <v>129</v>
      </c>
      <c r="D51" s="33" t="s">
        <v>129</v>
      </c>
      <c r="E51" s="33" t="s">
        <v>130</v>
      </c>
      <c r="F51" s="43"/>
      <c r="G51" s="43"/>
      <c r="H51" s="43"/>
      <c r="I51" s="43"/>
      <c r="J51" s="43"/>
      <c r="K51" s="67"/>
      <c r="L51" s="68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7"/>
    </row>
    <row r="52" spans="1:88" ht="13.5" thickBot="1" x14ac:dyDescent="0.25">
      <c r="A52" s="50" t="s">
        <v>82</v>
      </c>
      <c r="B52" s="51" t="s">
        <v>36</v>
      </c>
      <c r="C52" s="51" t="s">
        <v>131</v>
      </c>
      <c r="D52" s="69" t="s">
        <v>132</v>
      </c>
      <c r="E52" s="69" t="s">
        <v>133</v>
      </c>
      <c r="F52" s="70"/>
      <c r="G52" s="70"/>
      <c r="H52" s="70"/>
      <c r="I52" s="70"/>
      <c r="J52" s="70"/>
      <c r="K52" s="71"/>
      <c r="L52" s="72"/>
      <c r="M52" s="72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4"/>
    </row>
    <row r="53" spans="1:88" x14ac:dyDescent="0.2">
      <c r="A53" s="55" t="s">
        <v>134</v>
      </c>
      <c r="B53" s="56" t="s">
        <v>135</v>
      </c>
      <c r="C53" s="56" t="s">
        <v>135</v>
      </c>
      <c r="D53" s="56" t="s">
        <v>135</v>
      </c>
      <c r="E53" s="56" t="s">
        <v>136</v>
      </c>
      <c r="F53" s="17"/>
      <c r="G53" s="17"/>
      <c r="H53" s="17"/>
      <c r="I53" s="73">
        <v>30000</v>
      </c>
      <c r="J53" s="73">
        <v>3750</v>
      </c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8"/>
    </row>
    <row r="54" spans="1:88" x14ac:dyDescent="0.2">
      <c r="A54" s="15" t="s">
        <v>134</v>
      </c>
      <c r="B54" s="16" t="s">
        <v>85</v>
      </c>
      <c r="C54" s="16" t="s">
        <v>137</v>
      </c>
      <c r="D54" s="16" t="s">
        <v>138</v>
      </c>
      <c r="E54" s="16" t="s">
        <v>139</v>
      </c>
      <c r="F54" s="74"/>
      <c r="G54" s="74"/>
      <c r="H54" s="75"/>
      <c r="I54" s="76"/>
      <c r="J54" s="76"/>
      <c r="K54" s="77"/>
      <c r="L54" s="78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</row>
    <row r="55" spans="1:88" x14ac:dyDescent="0.2">
      <c r="A55" s="15" t="s">
        <v>134</v>
      </c>
      <c r="B55" s="16" t="s">
        <v>85</v>
      </c>
      <c r="C55" s="16" t="s">
        <v>137</v>
      </c>
      <c r="D55" s="16" t="s">
        <v>140</v>
      </c>
      <c r="E55" s="16" t="s">
        <v>141</v>
      </c>
      <c r="F55" s="74"/>
      <c r="G55" s="74"/>
      <c r="H55" s="75"/>
      <c r="I55" s="76"/>
      <c r="J55" s="76"/>
      <c r="K55" s="78"/>
      <c r="L55" s="78">
        <f t="shared" ref="L55:AI55" si="7">K55-($J55/25)</f>
        <v>0</v>
      </c>
      <c r="M55" s="78">
        <f t="shared" si="7"/>
        <v>0</v>
      </c>
      <c r="N55" s="78">
        <f t="shared" si="7"/>
        <v>0</v>
      </c>
      <c r="O55" s="78">
        <f t="shared" si="7"/>
        <v>0</v>
      </c>
      <c r="P55" s="78">
        <f t="shared" si="7"/>
        <v>0</v>
      </c>
      <c r="Q55" s="78">
        <f t="shared" si="7"/>
        <v>0</v>
      </c>
      <c r="R55" s="78">
        <f t="shared" si="7"/>
        <v>0</v>
      </c>
      <c r="S55" s="78">
        <f t="shared" si="7"/>
        <v>0</v>
      </c>
      <c r="T55" s="78">
        <f t="shared" si="7"/>
        <v>0</v>
      </c>
      <c r="U55" s="78">
        <f t="shared" si="7"/>
        <v>0</v>
      </c>
      <c r="V55" s="78">
        <f t="shared" si="7"/>
        <v>0</v>
      </c>
      <c r="W55" s="78">
        <f t="shared" si="7"/>
        <v>0</v>
      </c>
      <c r="X55" s="78">
        <f t="shared" si="7"/>
        <v>0</v>
      </c>
      <c r="Y55" s="78">
        <f t="shared" si="7"/>
        <v>0</v>
      </c>
      <c r="Z55" s="78">
        <f t="shared" si="7"/>
        <v>0</v>
      </c>
      <c r="AA55" s="78">
        <f t="shared" si="7"/>
        <v>0</v>
      </c>
      <c r="AB55" s="78">
        <f t="shared" si="7"/>
        <v>0</v>
      </c>
      <c r="AC55" s="78">
        <f t="shared" si="7"/>
        <v>0</v>
      </c>
      <c r="AD55" s="78">
        <f t="shared" si="7"/>
        <v>0</v>
      </c>
      <c r="AE55" s="78">
        <f t="shared" si="7"/>
        <v>0</v>
      </c>
      <c r="AF55" s="78">
        <f t="shared" si="7"/>
        <v>0</v>
      </c>
      <c r="AG55" s="78">
        <f t="shared" si="7"/>
        <v>0</v>
      </c>
      <c r="AH55" s="78">
        <f t="shared" si="7"/>
        <v>0</v>
      </c>
      <c r="AI55" s="78">
        <f t="shared" si="7"/>
        <v>0</v>
      </c>
      <c r="AJ55" s="78"/>
      <c r="AK55" s="78"/>
      <c r="AL55" s="78"/>
      <c r="AM55" s="78"/>
      <c r="AN55" s="78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60"/>
      <c r="BC55" s="6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</row>
    <row r="56" spans="1:88" x14ac:dyDescent="0.2">
      <c r="A56" s="15" t="s">
        <v>134</v>
      </c>
      <c r="B56" s="16" t="s">
        <v>85</v>
      </c>
      <c r="C56" s="16" t="s">
        <v>142</v>
      </c>
      <c r="D56" s="16" t="s">
        <v>143</v>
      </c>
      <c r="E56" s="16" t="s">
        <v>144</v>
      </c>
      <c r="F56" s="23"/>
      <c r="G56" s="23"/>
      <c r="H56" s="23"/>
      <c r="I56" s="23"/>
      <c r="J56" s="23"/>
      <c r="K56" s="81"/>
      <c r="L56" s="81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</row>
    <row r="57" spans="1:88" x14ac:dyDescent="0.2">
      <c r="A57" s="15" t="s">
        <v>134</v>
      </c>
      <c r="B57" s="16" t="s">
        <v>85</v>
      </c>
      <c r="C57" s="16" t="s">
        <v>142</v>
      </c>
      <c r="D57" s="16" t="s">
        <v>145</v>
      </c>
      <c r="E57" s="16" t="s">
        <v>146</v>
      </c>
      <c r="F57" s="23"/>
      <c r="G57" s="23"/>
      <c r="H57" s="23"/>
      <c r="I57" s="23"/>
      <c r="J57" s="23"/>
      <c r="K57" s="81"/>
      <c r="L57" s="81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</row>
    <row r="58" spans="1:88" x14ac:dyDescent="0.2">
      <c r="A58" s="15" t="s">
        <v>134</v>
      </c>
      <c r="B58" s="16" t="s">
        <v>85</v>
      </c>
      <c r="C58" s="16" t="s">
        <v>147</v>
      </c>
      <c r="D58" s="16" t="s">
        <v>148</v>
      </c>
      <c r="E58" s="16" t="s">
        <v>149</v>
      </c>
      <c r="F58" s="23"/>
      <c r="G58" s="23"/>
      <c r="H58" s="23"/>
      <c r="I58" s="23"/>
      <c r="J58" s="23"/>
      <c r="K58" s="81"/>
      <c r="L58" s="81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</row>
    <row r="59" spans="1:88" x14ac:dyDescent="0.2">
      <c r="A59" s="15" t="s">
        <v>134</v>
      </c>
      <c r="B59" s="16" t="s">
        <v>85</v>
      </c>
      <c r="C59" s="16" t="s">
        <v>147</v>
      </c>
      <c r="D59" s="16" t="s">
        <v>150</v>
      </c>
      <c r="E59" s="16" t="s">
        <v>151</v>
      </c>
      <c r="F59" s="23"/>
      <c r="G59" s="23"/>
      <c r="H59" s="23"/>
      <c r="I59" s="23"/>
      <c r="J59" s="23"/>
      <c r="K59" s="83"/>
      <c r="L59" s="83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</row>
    <row r="60" spans="1:88" x14ac:dyDescent="0.2">
      <c r="A60" s="15" t="s">
        <v>134</v>
      </c>
      <c r="B60" s="16" t="s">
        <v>85</v>
      </c>
      <c r="C60" s="16" t="s">
        <v>152</v>
      </c>
      <c r="D60" s="16" t="s">
        <v>153</v>
      </c>
      <c r="E60" s="16" t="s">
        <v>154</v>
      </c>
      <c r="F60" s="23"/>
      <c r="G60" s="23"/>
      <c r="H60" s="23"/>
      <c r="I60" s="23"/>
      <c r="J60" s="23"/>
      <c r="K60" s="23"/>
      <c r="L60" s="23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</row>
    <row r="61" spans="1:88" x14ac:dyDescent="0.2">
      <c r="A61" s="15" t="s">
        <v>134</v>
      </c>
      <c r="B61" s="16" t="s">
        <v>85</v>
      </c>
      <c r="C61" s="16" t="s">
        <v>152</v>
      </c>
      <c r="D61" s="16" t="s">
        <v>155</v>
      </c>
      <c r="E61" s="16" t="s">
        <v>156</v>
      </c>
      <c r="F61" s="23"/>
      <c r="G61" s="23"/>
      <c r="H61" s="84"/>
      <c r="I61" s="85"/>
      <c r="J61" s="86"/>
      <c r="K61" s="23"/>
      <c r="L61" s="23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</row>
    <row r="62" spans="1:88" s="25" customFormat="1" x14ac:dyDescent="0.2">
      <c r="A62" s="32" t="s">
        <v>134</v>
      </c>
      <c r="B62" s="33" t="s">
        <v>36</v>
      </c>
      <c r="C62" s="33" t="s">
        <v>157</v>
      </c>
      <c r="D62" s="33" t="s">
        <v>158</v>
      </c>
      <c r="E62" s="33" t="s">
        <v>159</v>
      </c>
      <c r="F62" s="11">
        <f t="shared" ref="F62:H63" si="8">G62</f>
        <v>17500</v>
      </c>
      <c r="G62" s="11">
        <f t="shared" si="8"/>
        <v>17500</v>
      </c>
      <c r="H62" s="11">
        <f>I62</f>
        <v>17500</v>
      </c>
      <c r="I62" s="12">
        <f>(0.7*I33)-I63</f>
        <v>17500</v>
      </c>
      <c r="J62" s="11">
        <f>I62</f>
        <v>17500</v>
      </c>
      <c r="K62" s="79">
        <f t="shared" ref="K62:BV62" si="9">J62</f>
        <v>17500</v>
      </c>
      <c r="L62" s="79">
        <f t="shared" si="9"/>
        <v>17500</v>
      </c>
      <c r="M62" s="79">
        <f t="shared" si="9"/>
        <v>17500</v>
      </c>
      <c r="N62" s="79">
        <f t="shared" si="9"/>
        <v>17500</v>
      </c>
      <c r="O62" s="79">
        <f t="shared" si="9"/>
        <v>17500</v>
      </c>
      <c r="P62" s="79">
        <f t="shared" si="9"/>
        <v>17500</v>
      </c>
      <c r="Q62" s="79">
        <f t="shared" si="9"/>
        <v>17500</v>
      </c>
      <c r="R62" s="79">
        <f t="shared" si="9"/>
        <v>17500</v>
      </c>
      <c r="S62" s="79">
        <f t="shared" si="9"/>
        <v>17500</v>
      </c>
      <c r="T62" s="79">
        <f t="shared" si="9"/>
        <v>17500</v>
      </c>
      <c r="U62" s="79">
        <f t="shared" si="9"/>
        <v>17500</v>
      </c>
      <c r="V62" s="79">
        <f t="shared" si="9"/>
        <v>17500</v>
      </c>
      <c r="W62" s="79">
        <f t="shared" si="9"/>
        <v>17500</v>
      </c>
      <c r="X62" s="79">
        <f t="shared" si="9"/>
        <v>17500</v>
      </c>
      <c r="Y62" s="79">
        <f t="shared" si="9"/>
        <v>17500</v>
      </c>
      <c r="Z62" s="79">
        <f t="shared" si="9"/>
        <v>17500</v>
      </c>
      <c r="AA62" s="79">
        <f t="shared" si="9"/>
        <v>17500</v>
      </c>
      <c r="AB62" s="79">
        <f t="shared" si="9"/>
        <v>17500</v>
      </c>
      <c r="AC62" s="79">
        <f t="shared" si="9"/>
        <v>17500</v>
      </c>
      <c r="AD62" s="79">
        <f t="shared" si="9"/>
        <v>17500</v>
      </c>
      <c r="AE62" s="79">
        <f t="shared" si="9"/>
        <v>17500</v>
      </c>
      <c r="AF62" s="79">
        <f t="shared" si="9"/>
        <v>17500</v>
      </c>
      <c r="AG62" s="79">
        <f t="shared" si="9"/>
        <v>17500</v>
      </c>
      <c r="AH62" s="79">
        <f t="shared" si="9"/>
        <v>17500</v>
      </c>
      <c r="AI62" s="79">
        <f t="shared" si="9"/>
        <v>17500</v>
      </c>
      <c r="AJ62" s="79">
        <f t="shared" si="9"/>
        <v>17500</v>
      </c>
      <c r="AK62" s="79">
        <f t="shared" si="9"/>
        <v>17500</v>
      </c>
      <c r="AL62" s="79">
        <f t="shared" si="9"/>
        <v>17500</v>
      </c>
      <c r="AM62" s="79">
        <f t="shared" si="9"/>
        <v>17500</v>
      </c>
      <c r="AN62" s="79">
        <f t="shared" si="9"/>
        <v>17500</v>
      </c>
      <c r="AO62" s="79">
        <f t="shared" si="9"/>
        <v>17500</v>
      </c>
      <c r="AP62" s="79">
        <f t="shared" si="9"/>
        <v>17500</v>
      </c>
      <c r="AQ62" s="79">
        <f t="shared" si="9"/>
        <v>17500</v>
      </c>
      <c r="AR62" s="79">
        <f t="shared" si="9"/>
        <v>17500</v>
      </c>
      <c r="AS62" s="79">
        <f t="shared" si="9"/>
        <v>17500</v>
      </c>
      <c r="AT62" s="79">
        <f t="shared" si="9"/>
        <v>17500</v>
      </c>
      <c r="AU62" s="79">
        <f t="shared" si="9"/>
        <v>17500</v>
      </c>
      <c r="AV62" s="79">
        <f t="shared" si="9"/>
        <v>17500</v>
      </c>
      <c r="AW62" s="79">
        <f t="shared" si="9"/>
        <v>17500</v>
      </c>
      <c r="AX62" s="79">
        <f t="shared" si="9"/>
        <v>17500</v>
      </c>
      <c r="AY62" s="79">
        <f t="shared" si="9"/>
        <v>17500</v>
      </c>
      <c r="AZ62" s="79">
        <f t="shared" si="9"/>
        <v>17500</v>
      </c>
      <c r="BA62" s="79">
        <f t="shared" si="9"/>
        <v>17500</v>
      </c>
      <c r="BB62" s="79">
        <f t="shared" si="9"/>
        <v>17500</v>
      </c>
      <c r="BC62" s="79">
        <f t="shared" si="9"/>
        <v>17500</v>
      </c>
      <c r="BD62" s="79">
        <f t="shared" si="9"/>
        <v>17500</v>
      </c>
      <c r="BE62" s="79">
        <f t="shared" si="9"/>
        <v>17500</v>
      </c>
      <c r="BF62" s="79">
        <f t="shared" si="9"/>
        <v>17500</v>
      </c>
      <c r="BG62" s="79">
        <f t="shared" si="9"/>
        <v>17500</v>
      </c>
      <c r="BH62" s="79">
        <f t="shared" si="9"/>
        <v>17500</v>
      </c>
      <c r="BI62" s="79">
        <f t="shared" si="9"/>
        <v>17500</v>
      </c>
      <c r="BJ62" s="79">
        <f t="shared" si="9"/>
        <v>17500</v>
      </c>
      <c r="BK62" s="79">
        <f t="shared" si="9"/>
        <v>17500</v>
      </c>
      <c r="BL62" s="79">
        <f t="shared" si="9"/>
        <v>17500</v>
      </c>
      <c r="BM62" s="79">
        <f t="shared" si="9"/>
        <v>17500</v>
      </c>
      <c r="BN62" s="79">
        <f t="shared" si="9"/>
        <v>17500</v>
      </c>
      <c r="BO62" s="79">
        <f t="shared" si="9"/>
        <v>17500</v>
      </c>
      <c r="BP62" s="79">
        <f t="shared" si="9"/>
        <v>17500</v>
      </c>
      <c r="BQ62" s="79">
        <f t="shared" si="9"/>
        <v>17500</v>
      </c>
      <c r="BR62" s="79">
        <f t="shared" si="9"/>
        <v>17500</v>
      </c>
      <c r="BS62" s="79">
        <f t="shared" si="9"/>
        <v>17500</v>
      </c>
      <c r="BT62" s="79">
        <f t="shared" si="9"/>
        <v>17500</v>
      </c>
      <c r="BU62" s="79">
        <f t="shared" si="9"/>
        <v>17500</v>
      </c>
      <c r="BV62" s="79">
        <f t="shared" si="9"/>
        <v>17500</v>
      </c>
      <c r="BW62" s="79">
        <f t="shared" ref="BW62:CI62" si="10">BV62</f>
        <v>17500</v>
      </c>
      <c r="BX62" s="79">
        <f t="shared" si="10"/>
        <v>17500</v>
      </c>
      <c r="BY62" s="79">
        <f t="shared" si="10"/>
        <v>17500</v>
      </c>
      <c r="BZ62" s="79">
        <f t="shared" si="10"/>
        <v>17500</v>
      </c>
      <c r="CA62" s="79">
        <f t="shared" si="10"/>
        <v>17500</v>
      </c>
      <c r="CB62" s="79">
        <f t="shared" si="10"/>
        <v>17500</v>
      </c>
      <c r="CC62" s="79">
        <f t="shared" si="10"/>
        <v>17500</v>
      </c>
      <c r="CD62" s="79">
        <f t="shared" si="10"/>
        <v>17500</v>
      </c>
      <c r="CE62" s="79">
        <f t="shared" si="10"/>
        <v>17500</v>
      </c>
      <c r="CF62" s="79">
        <f t="shared" si="10"/>
        <v>17500</v>
      </c>
      <c r="CG62" s="79">
        <f t="shared" si="10"/>
        <v>17500</v>
      </c>
      <c r="CH62" s="79">
        <f t="shared" si="10"/>
        <v>17500</v>
      </c>
      <c r="CI62" s="79">
        <f t="shared" si="10"/>
        <v>17500</v>
      </c>
    </row>
    <row r="63" spans="1:88" s="25" customFormat="1" x14ac:dyDescent="0.2">
      <c r="A63" s="32" t="s">
        <v>134</v>
      </c>
      <c r="B63" s="33" t="s">
        <v>36</v>
      </c>
      <c r="C63" s="33" t="s">
        <v>157</v>
      </c>
      <c r="D63" s="33" t="s">
        <v>160</v>
      </c>
      <c r="E63" s="33" t="s">
        <v>161</v>
      </c>
      <c r="F63" s="11">
        <f t="shared" si="8"/>
        <v>52500</v>
      </c>
      <c r="G63" s="11">
        <f t="shared" si="8"/>
        <v>52500</v>
      </c>
      <c r="H63" s="11">
        <f t="shared" si="8"/>
        <v>52500</v>
      </c>
      <c r="I63" s="12">
        <f>[1]Accueil!D2*[1]Accueil!D7</f>
        <v>52500</v>
      </c>
      <c r="J63" s="11">
        <f>I63</f>
        <v>52500</v>
      </c>
      <c r="K63" s="87">
        <f t="shared" ref="K63:AI63" si="11">J63-($J63/25)</f>
        <v>50400</v>
      </c>
      <c r="L63" s="87">
        <f t="shared" si="11"/>
        <v>48300</v>
      </c>
      <c r="M63" s="87">
        <f t="shared" si="11"/>
        <v>46200</v>
      </c>
      <c r="N63" s="87">
        <f t="shared" si="11"/>
        <v>44100</v>
      </c>
      <c r="O63" s="87">
        <f t="shared" si="11"/>
        <v>42000</v>
      </c>
      <c r="P63" s="87">
        <f t="shared" si="11"/>
        <v>39900</v>
      </c>
      <c r="Q63" s="87">
        <f t="shared" si="11"/>
        <v>37800</v>
      </c>
      <c r="R63" s="87">
        <f t="shared" si="11"/>
        <v>35700</v>
      </c>
      <c r="S63" s="87">
        <f t="shared" si="11"/>
        <v>33600</v>
      </c>
      <c r="T63" s="87">
        <f t="shared" si="11"/>
        <v>31500</v>
      </c>
      <c r="U63" s="87">
        <f t="shared" si="11"/>
        <v>29400</v>
      </c>
      <c r="V63" s="87">
        <f t="shared" si="11"/>
        <v>27300</v>
      </c>
      <c r="W63" s="87">
        <f t="shared" si="11"/>
        <v>25200</v>
      </c>
      <c r="X63" s="87">
        <f t="shared" si="11"/>
        <v>23100</v>
      </c>
      <c r="Y63" s="87">
        <f t="shared" si="11"/>
        <v>21000</v>
      </c>
      <c r="Z63" s="87">
        <f t="shared" si="11"/>
        <v>18900</v>
      </c>
      <c r="AA63" s="87">
        <f t="shared" si="11"/>
        <v>16800</v>
      </c>
      <c r="AB63" s="87">
        <f t="shared" si="11"/>
        <v>14700</v>
      </c>
      <c r="AC63" s="87">
        <f t="shared" si="11"/>
        <v>12600</v>
      </c>
      <c r="AD63" s="87">
        <f t="shared" si="11"/>
        <v>10500</v>
      </c>
      <c r="AE63" s="87">
        <f t="shared" si="11"/>
        <v>8400</v>
      </c>
      <c r="AF63" s="87">
        <f t="shared" si="11"/>
        <v>6300</v>
      </c>
      <c r="AG63" s="87">
        <f t="shared" si="11"/>
        <v>4200</v>
      </c>
      <c r="AH63" s="87">
        <f t="shared" si="11"/>
        <v>2100</v>
      </c>
      <c r="AI63" s="87">
        <f t="shared" si="11"/>
        <v>0</v>
      </c>
      <c r="AJ63" s="87"/>
      <c r="AK63" s="87"/>
      <c r="AL63" s="87"/>
      <c r="AM63" s="87"/>
      <c r="AN63" s="87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8"/>
    </row>
    <row r="64" spans="1:88" x14ac:dyDescent="0.2">
      <c r="A64" s="32" t="s">
        <v>134</v>
      </c>
      <c r="B64" s="33" t="s">
        <v>36</v>
      </c>
      <c r="C64" s="33" t="s">
        <v>162</v>
      </c>
      <c r="D64" s="33" t="s">
        <v>163</v>
      </c>
      <c r="E64" s="33" t="s">
        <v>164</v>
      </c>
      <c r="F64" s="88"/>
      <c r="G64" s="88"/>
      <c r="H64" s="88"/>
      <c r="I64" s="88"/>
      <c r="J64" s="88"/>
      <c r="K64" s="88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</row>
    <row r="65" spans="1:87" ht="13.5" thickBot="1" x14ac:dyDescent="0.25">
      <c r="A65" s="50" t="s">
        <v>134</v>
      </c>
      <c r="B65" s="51" t="s">
        <v>36</v>
      </c>
      <c r="C65" s="51" t="s">
        <v>162</v>
      </c>
      <c r="D65" s="51" t="s">
        <v>165</v>
      </c>
      <c r="E65" s="51" t="s">
        <v>166</v>
      </c>
      <c r="F65" s="71"/>
      <c r="G65" s="71"/>
      <c r="H65" s="71"/>
      <c r="I65" s="71"/>
      <c r="J65" s="71"/>
      <c r="K65" s="71"/>
      <c r="L65" s="89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4"/>
    </row>
    <row r="66" spans="1:87" x14ac:dyDescent="0.2">
      <c r="A66" s="55" t="s">
        <v>167</v>
      </c>
      <c r="B66" s="56" t="s">
        <v>168</v>
      </c>
      <c r="C66" s="56" t="s">
        <v>168</v>
      </c>
      <c r="D66" s="56" t="s">
        <v>168</v>
      </c>
      <c r="E66" s="56" t="s">
        <v>169</v>
      </c>
      <c r="F66" s="17"/>
      <c r="G66" s="17"/>
      <c r="H66" s="17"/>
      <c r="I66" s="73">
        <v>30000</v>
      </c>
      <c r="J66" s="73">
        <v>3750</v>
      </c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1"/>
    </row>
    <row r="67" spans="1:87" x14ac:dyDescent="0.2">
      <c r="A67" s="15" t="s">
        <v>167</v>
      </c>
      <c r="B67" s="16" t="s">
        <v>170</v>
      </c>
      <c r="C67" s="16" t="s">
        <v>171</v>
      </c>
      <c r="D67" s="16" t="s">
        <v>172</v>
      </c>
      <c r="E67" s="16" t="s">
        <v>173</v>
      </c>
      <c r="F67" s="82"/>
      <c r="G67" s="82"/>
      <c r="H67" s="82"/>
      <c r="I67" s="82"/>
      <c r="J67" s="82"/>
      <c r="K67" s="92"/>
      <c r="L67" s="92"/>
      <c r="M67" s="92">
        <f>L67</f>
        <v>0</v>
      </c>
      <c r="N67" s="92">
        <f t="shared" ref="N67:BY67" si="12">M67</f>
        <v>0</v>
      </c>
      <c r="O67" s="92">
        <f t="shared" si="12"/>
        <v>0</v>
      </c>
      <c r="P67" s="92">
        <f t="shared" si="12"/>
        <v>0</v>
      </c>
      <c r="Q67" s="92">
        <f t="shared" si="12"/>
        <v>0</v>
      </c>
      <c r="R67" s="92">
        <f t="shared" si="12"/>
        <v>0</v>
      </c>
      <c r="S67" s="92">
        <f t="shared" si="12"/>
        <v>0</v>
      </c>
      <c r="T67" s="92">
        <f t="shared" si="12"/>
        <v>0</v>
      </c>
      <c r="U67" s="92">
        <f t="shared" si="12"/>
        <v>0</v>
      </c>
      <c r="V67" s="92">
        <f t="shared" si="12"/>
        <v>0</v>
      </c>
      <c r="W67" s="92">
        <f t="shared" si="12"/>
        <v>0</v>
      </c>
      <c r="X67" s="92">
        <f t="shared" si="12"/>
        <v>0</v>
      </c>
      <c r="Y67" s="92">
        <f t="shared" si="12"/>
        <v>0</v>
      </c>
      <c r="Z67" s="92">
        <f t="shared" si="12"/>
        <v>0</v>
      </c>
      <c r="AA67" s="92">
        <f t="shared" si="12"/>
        <v>0</v>
      </c>
      <c r="AB67" s="92">
        <f t="shared" si="12"/>
        <v>0</v>
      </c>
      <c r="AC67" s="92">
        <f t="shared" si="12"/>
        <v>0</v>
      </c>
      <c r="AD67" s="92">
        <f t="shared" si="12"/>
        <v>0</v>
      </c>
      <c r="AE67" s="92">
        <f t="shared" si="12"/>
        <v>0</v>
      </c>
      <c r="AF67" s="92">
        <f t="shared" si="12"/>
        <v>0</v>
      </c>
      <c r="AG67" s="92">
        <f t="shared" si="12"/>
        <v>0</v>
      </c>
      <c r="AH67" s="92">
        <f t="shared" si="12"/>
        <v>0</v>
      </c>
      <c r="AI67" s="92">
        <f t="shared" si="12"/>
        <v>0</v>
      </c>
      <c r="AJ67" s="92">
        <f t="shared" si="12"/>
        <v>0</v>
      </c>
      <c r="AK67" s="92">
        <f t="shared" si="12"/>
        <v>0</v>
      </c>
      <c r="AL67" s="92">
        <f t="shared" si="12"/>
        <v>0</v>
      </c>
      <c r="AM67" s="92">
        <f t="shared" si="12"/>
        <v>0</v>
      </c>
      <c r="AN67" s="92">
        <f t="shared" si="12"/>
        <v>0</v>
      </c>
      <c r="AO67" s="92">
        <f t="shared" si="12"/>
        <v>0</v>
      </c>
      <c r="AP67" s="92">
        <f t="shared" si="12"/>
        <v>0</v>
      </c>
      <c r="AQ67" s="92">
        <f t="shared" si="12"/>
        <v>0</v>
      </c>
      <c r="AR67" s="92">
        <f t="shared" si="12"/>
        <v>0</v>
      </c>
      <c r="AS67" s="92">
        <f t="shared" si="12"/>
        <v>0</v>
      </c>
      <c r="AT67" s="92">
        <f t="shared" si="12"/>
        <v>0</v>
      </c>
      <c r="AU67" s="92">
        <f t="shared" si="12"/>
        <v>0</v>
      </c>
      <c r="AV67" s="92">
        <f t="shared" si="12"/>
        <v>0</v>
      </c>
      <c r="AW67" s="92">
        <f t="shared" si="12"/>
        <v>0</v>
      </c>
      <c r="AX67" s="92">
        <f t="shared" si="12"/>
        <v>0</v>
      </c>
      <c r="AY67" s="92">
        <f t="shared" si="12"/>
        <v>0</v>
      </c>
      <c r="AZ67" s="92">
        <f t="shared" si="12"/>
        <v>0</v>
      </c>
      <c r="BA67" s="92">
        <f t="shared" si="12"/>
        <v>0</v>
      </c>
      <c r="BB67" s="92">
        <f t="shared" si="12"/>
        <v>0</v>
      </c>
      <c r="BC67" s="92">
        <f t="shared" si="12"/>
        <v>0</v>
      </c>
      <c r="BD67" s="92">
        <f t="shared" si="12"/>
        <v>0</v>
      </c>
      <c r="BE67" s="92">
        <f t="shared" si="12"/>
        <v>0</v>
      </c>
      <c r="BF67" s="92">
        <f t="shared" si="12"/>
        <v>0</v>
      </c>
      <c r="BG67" s="92">
        <f t="shared" si="12"/>
        <v>0</v>
      </c>
      <c r="BH67" s="92">
        <f t="shared" si="12"/>
        <v>0</v>
      </c>
      <c r="BI67" s="92">
        <f t="shared" si="12"/>
        <v>0</v>
      </c>
      <c r="BJ67" s="92">
        <f t="shared" si="12"/>
        <v>0</v>
      </c>
      <c r="BK67" s="92">
        <f t="shared" si="12"/>
        <v>0</v>
      </c>
      <c r="BL67" s="92">
        <f t="shared" si="12"/>
        <v>0</v>
      </c>
      <c r="BM67" s="92">
        <f t="shared" si="12"/>
        <v>0</v>
      </c>
      <c r="BN67" s="92">
        <f t="shared" si="12"/>
        <v>0</v>
      </c>
      <c r="BO67" s="92">
        <f t="shared" si="12"/>
        <v>0</v>
      </c>
      <c r="BP67" s="92">
        <f t="shared" si="12"/>
        <v>0</v>
      </c>
      <c r="BQ67" s="92">
        <f t="shared" si="12"/>
        <v>0</v>
      </c>
      <c r="BR67" s="92">
        <f t="shared" si="12"/>
        <v>0</v>
      </c>
      <c r="BS67" s="92">
        <f t="shared" si="12"/>
        <v>0</v>
      </c>
      <c r="BT67" s="92">
        <f t="shared" si="12"/>
        <v>0</v>
      </c>
      <c r="BU67" s="92">
        <f t="shared" si="12"/>
        <v>0</v>
      </c>
      <c r="BV67" s="92">
        <f t="shared" si="12"/>
        <v>0</v>
      </c>
      <c r="BW67" s="92">
        <f t="shared" si="12"/>
        <v>0</v>
      </c>
      <c r="BX67" s="92">
        <f t="shared" si="12"/>
        <v>0</v>
      </c>
      <c r="BY67" s="92">
        <f t="shared" si="12"/>
        <v>0</v>
      </c>
      <c r="BZ67" s="92">
        <f t="shared" ref="BZ67:CI67" si="13">BY67</f>
        <v>0</v>
      </c>
      <c r="CA67" s="92">
        <f t="shared" si="13"/>
        <v>0</v>
      </c>
      <c r="CB67" s="92">
        <f t="shared" si="13"/>
        <v>0</v>
      </c>
      <c r="CC67" s="92">
        <f t="shared" si="13"/>
        <v>0</v>
      </c>
      <c r="CD67" s="92">
        <f t="shared" si="13"/>
        <v>0</v>
      </c>
      <c r="CE67" s="92">
        <f t="shared" si="13"/>
        <v>0</v>
      </c>
      <c r="CF67" s="92">
        <f t="shared" si="13"/>
        <v>0</v>
      </c>
      <c r="CG67" s="92">
        <f t="shared" si="13"/>
        <v>0</v>
      </c>
      <c r="CH67" s="92">
        <f t="shared" si="13"/>
        <v>0</v>
      </c>
      <c r="CI67" s="92">
        <f t="shared" si="13"/>
        <v>0</v>
      </c>
    </row>
    <row r="68" spans="1:87" x14ac:dyDescent="0.2">
      <c r="A68" s="15" t="s">
        <v>167</v>
      </c>
      <c r="B68" s="16" t="s">
        <v>170</v>
      </c>
      <c r="C68" s="16" t="s">
        <v>171</v>
      </c>
      <c r="D68" s="16" t="s">
        <v>174</v>
      </c>
      <c r="E68" s="16" t="s">
        <v>175</v>
      </c>
      <c r="F68" s="11">
        <f t="shared" ref="F68:H68" si="14">G68</f>
        <v>100000</v>
      </c>
      <c r="G68" s="11">
        <f t="shared" si="14"/>
        <v>100000</v>
      </c>
      <c r="H68" s="11">
        <f t="shared" si="14"/>
        <v>100000</v>
      </c>
      <c r="I68" s="11">
        <f>I74</f>
        <v>100000</v>
      </c>
      <c r="J68" s="11">
        <f>I68</f>
        <v>100000</v>
      </c>
      <c r="K68" s="82"/>
      <c r="L68" s="93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2"/>
    </row>
    <row r="69" spans="1:87" x14ac:dyDescent="0.2">
      <c r="A69" s="15" t="s">
        <v>167</v>
      </c>
      <c r="B69" s="16" t="s">
        <v>170</v>
      </c>
      <c r="C69" s="16" t="s">
        <v>176</v>
      </c>
      <c r="D69" s="16" t="s">
        <v>177</v>
      </c>
      <c r="E69" s="16" t="s">
        <v>178</v>
      </c>
      <c r="F69" s="82"/>
      <c r="G69" s="82"/>
      <c r="H69" s="82"/>
      <c r="I69" s="82"/>
      <c r="J69" s="82"/>
      <c r="K69" s="82"/>
      <c r="L69" s="82"/>
      <c r="M69" s="82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2"/>
    </row>
    <row r="70" spans="1:87" hidden="1" x14ac:dyDescent="0.2">
      <c r="A70" s="15" t="s">
        <v>167</v>
      </c>
      <c r="B70" s="16" t="s">
        <v>170</v>
      </c>
      <c r="C70" s="16" t="s">
        <v>176</v>
      </c>
      <c r="D70" s="16" t="s">
        <v>179</v>
      </c>
      <c r="E70" s="16" t="s">
        <v>180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82"/>
      <c r="L70" s="82"/>
      <c r="M70" s="82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2"/>
    </row>
    <row r="71" spans="1:87" hidden="1" x14ac:dyDescent="0.2">
      <c r="A71" s="15" t="s">
        <v>167</v>
      </c>
      <c r="B71" s="16" t="s">
        <v>170</v>
      </c>
      <c r="C71" s="16" t="s">
        <v>176</v>
      </c>
      <c r="D71" s="16" t="s">
        <v>181</v>
      </c>
      <c r="E71" s="16" t="s">
        <v>182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82"/>
      <c r="L71" s="82"/>
      <c r="M71" s="82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2"/>
    </row>
    <row r="72" spans="1:87" hidden="1" x14ac:dyDescent="0.2">
      <c r="A72" s="15" t="s">
        <v>167</v>
      </c>
      <c r="B72" s="16" t="s">
        <v>170</v>
      </c>
      <c r="C72" s="16" t="s">
        <v>183</v>
      </c>
      <c r="D72" s="16" t="s">
        <v>183</v>
      </c>
      <c r="E72" s="16" t="s">
        <v>184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82"/>
      <c r="L72" s="82"/>
      <c r="M72" s="82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2"/>
    </row>
    <row r="73" spans="1:87" x14ac:dyDescent="0.2">
      <c r="A73" s="32" t="s">
        <v>167</v>
      </c>
      <c r="B73" s="33" t="s">
        <v>185</v>
      </c>
      <c r="C73" s="33" t="s">
        <v>186</v>
      </c>
      <c r="D73" s="33" t="s">
        <v>187</v>
      </c>
      <c r="E73" s="33" t="s">
        <v>188</v>
      </c>
      <c r="F73" s="11">
        <f t="shared" ref="F73:H75" si="15">G73</f>
        <v>17500</v>
      </c>
      <c r="G73" s="11">
        <f t="shared" si="15"/>
        <v>17500</v>
      </c>
      <c r="H73" s="11">
        <f>I73</f>
        <v>17500</v>
      </c>
      <c r="I73" s="12">
        <f>I62</f>
        <v>17500</v>
      </c>
      <c r="J73" s="11">
        <f>I73</f>
        <v>17500</v>
      </c>
      <c r="K73" s="94">
        <f>J73</f>
        <v>17500</v>
      </c>
      <c r="L73" s="94">
        <f>K73</f>
        <v>17500</v>
      </c>
      <c r="M73" s="94">
        <f t="shared" ref="M73:AB74" si="16">L73</f>
        <v>17500</v>
      </c>
      <c r="N73" s="94">
        <f t="shared" si="16"/>
        <v>17500</v>
      </c>
      <c r="O73" s="94">
        <f t="shared" si="16"/>
        <v>17500</v>
      </c>
      <c r="P73" s="94">
        <f t="shared" si="16"/>
        <v>17500</v>
      </c>
      <c r="Q73" s="94">
        <f t="shared" si="16"/>
        <v>17500</v>
      </c>
      <c r="R73" s="94">
        <f t="shared" si="16"/>
        <v>17500</v>
      </c>
      <c r="S73" s="94">
        <f t="shared" si="16"/>
        <v>17500</v>
      </c>
      <c r="T73" s="94">
        <f t="shared" si="16"/>
        <v>17500</v>
      </c>
      <c r="U73" s="94">
        <f t="shared" si="16"/>
        <v>17500</v>
      </c>
      <c r="V73" s="94">
        <f t="shared" si="16"/>
        <v>17500</v>
      </c>
      <c r="W73" s="94">
        <f t="shared" si="16"/>
        <v>17500</v>
      </c>
      <c r="X73" s="94">
        <f t="shared" si="16"/>
        <v>17500</v>
      </c>
      <c r="Y73" s="94">
        <f t="shared" si="16"/>
        <v>17500</v>
      </c>
      <c r="Z73" s="94">
        <f t="shared" si="16"/>
        <v>17500</v>
      </c>
      <c r="AA73" s="94">
        <f t="shared" si="16"/>
        <v>17500</v>
      </c>
      <c r="AB73" s="94">
        <f t="shared" si="16"/>
        <v>17500</v>
      </c>
      <c r="AC73" s="94">
        <f t="shared" ref="AC73:AR74" si="17">AB73</f>
        <v>17500</v>
      </c>
      <c r="AD73" s="94">
        <f t="shared" si="17"/>
        <v>17500</v>
      </c>
      <c r="AE73" s="94">
        <f t="shared" si="17"/>
        <v>17500</v>
      </c>
      <c r="AF73" s="94">
        <f t="shared" si="17"/>
        <v>17500</v>
      </c>
      <c r="AG73" s="94">
        <f t="shared" si="17"/>
        <v>17500</v>
      </c>
      <c r="AH73" s="94">
        <f t="shared" si="17"/>
        <v>17500</v>
      </c>
      <c r="AI73" s="94">
        <f t="shared" si="17"/>
        <v>17500</v>
      </c>
      <c r="AJ73" s="94">
        <f t="shared" si="17"/>
        <v>17500</v>
      </c>
      <c r="AK73" s="94">
        <f t="shared" si="17"/>
        <v>17500</v>
      </c>
      <c r="AL73" s="94">
        <f t="shared" si="17"/>
        <v>17500</v>
      </c>
      <c r="AM73" s="94">
        <f t="shared" si="17"/>
        <v>17500</v>
      </c>
      <c r="AN73" s="94">
        <f t="shared" si="17"/>
        <v>17500</v>
      </c>
      <c r="AO73" s="94">
        <f t="shared" si="17"/>
        <v>17500</v>
      </c>
      <c r="AP73" s="94">
        <f t="shared" si="17"/>
        <v>17500</v>
      </c>
      <c r="AQ73" s="94">
        <f t="shared" si="17"/>
        <v>17500</v>
      </c>
      <c r="AR73" s="94">
        <f t="shared" si="17"/>
        <v>17500</v>
      </c>
      <c r="AS73" s="94">
        <f t="shared" ref="AS73:BH74" si="18">AR73</f>
        <v>17500</v>
      </c>
      <c r="AT73" s="94">
        <f t="shared" si="18"/>
        <v>17500</v>
      </c>
      <c r="AU73" s="94">
        <f t="shared" si="18"/>
        <v>17500</v>
      </c>
      <c r="AV73" s="94">
        <f t="shared" si="18"/>
        <v>17500</v>
      </c>
      <c r="AW73" s="94">
        <f t="shared" si="18"/>
        <v>17500</v>
      </c>
      <c r="AX73" s="94">
        <f t="shared" si="18"/>
        <v>17500</v>
      </c>
      <c r="AY73" s="94">
        <f t="shared" si="18"/>
        <v>17500</v>
      </c>
      <c r="AZ73" s="94">
        <f t="shared" si="18"/>
        <v>17500</v>
      </c>
      <c r="BA73" s="94">
        <f t="shared" si="18"/>
        <v>17500</v>
      </c>
      <c r="BB73" s="94">
        <f t="shared" si="18"/>
        <v>17500</v>
      </c>
      <c r="BC73" s="94">
        <f t="shared" si="18"/>
        <v>17500</v>
      </c>
      <c r="BD73" s="94">
        <f t="shared" si="18"/>
        <v>17500</v>
      </c>
      <c r="BE73" s="94">
        <f t="shared" si="18"/>
        <v>17500</v>
      </c>
      <c r="BF73" s="94">
        <f t="shared" si="18"/>
        <v>17500</v>
      </c>
      <c r="BG73" s="94">
        <f t="shared" si="18"/>
        <v>17500</v>
      </c>
      <c r="BH73" s="94">
        <f t="shared" si="18"/>
        <v>17500</v>
      </c>
      <c r="BI73" s="94">
        <f t="shared" ref="BI73:BX74" si="19">BH73</f>
        <v>17500</v>
      </c>
      <c r="BJ73" s="94">
        <f t="shared" si="19"/>
        <v>17500</v>
      </c>
      <c r="BK73" s="94">
        <f t="shared" si="19"/>
        <v>17500</v>
      </c>
      <c r="BL73" s="94">
        <f t="shared" si="19"/>
        <v>17500</v>
      </c>
      <c r="BM73" s="94">
        <f t="shared" si="19"/>
        <v>17500</v>
      </c>
      <c r="BN73" s="94">
        <f t="shared" si="19"/>
        <v>17500</v>
      </c>
      <c r="BO73" s="94">
        <f t="shared" si="19"/>
        <v>17500</v>
      </c>
      <c r="BP73" s="94">
        <f t="shared" si="19"/>
        <v>17500</v>
      </c>
      <c r="BQ73" s="94">
        <f t="shared" si="19"/>
        <v>17500</v>
      </c>
      <c r="BR73" s="94">
        <f t="shared" si="19"/>
        <v>17500</v>
      </c>
      <c r="BS73" s="94">
        <f t="shared" si="19"/>
        <v>17500</v>
      </c>
      <c r="BT73" s="94">
        <f t="shared" si="19"/>
        <v>17500</v>
      </c>
      <c r="BU73" s="94">
        <f t="shared" si="19"/>
        <v>17500</v>
      </c>
      <c r="BV73" s="94">
        <f t="shared" si="19"/>
        <v>17500</v>
      </c>
      <c r="BW73" s="94">
        <f t="shared" si="19"/>
        <v>17500</v>
      </c>
      <c r="BX73" s="94">
        <f t="shared" si="19"/>
        <v>17500</v>
      </c>
      <c r="BY73" s="94">
        <f t="shared" ref="BY73:CI74" si="20">BX73</f>
        <v>17500</v>
      </c>
      <c r="BZ73" s="94">
        <f t="shared" si="20"/>
        <v>17500</v>
      </c>
      <c r="CA73" s="94">
        <f t="shared" si="20"/>
        <v>17500</v>
      </c>
      <c r="CB73" s="94">
        <f t="shared" si="20"/>
        <v>17500</v>
      </c>
      <c r="CC73" s="94">
        <f t="shared" si="20"/>
        <v>17500</v>
      </c>
      <c r="CD73" s="94">
        <f t="shared" si="20"/>
        <v>17500</v>
      </c>
      <c r="CE73" s="94">
        <f t="shared" si="20"/>
        <v>17500</v>
      </c>
      <c r="CF73" s="94">
        <f t="shared" si="20"/>
        <v>17500</v>
      </c>
      <c r="CG73" s="94">
        <f t="shared" si="20"/>
        <v>17500</v>
      </c>
      <c r="CH73" s="94">
        <f t="shared" si="20"/>
        <v>17500</v>
      </c>
      <c r="CI73" s="94">
        <f t="shared" si="20"/>
        <v>17500</v>
      </c>
    </row>
    <row r="74" spans="1:87" x14ac:dyDescent="0.2">
      <c r="A74" s="32" t="s">
        <v>167</v>
      </c>
      <c r="B74" s="33" t="s">
        <v>185</v>
      </c>
      <c r="C74" s="33" t="s">
        <v>186</v>
      </c>
      <c r="D74" s="33" t="s">
        <v>189</v>
      </c>
      <c r="E74" s="33" t="s">
        <v>190</v>
      </c>
      <c r="F74" s="11">
        <f t="shared" si="15"/>
        <v>100000</v>
      </c>
      <c r="G74" s="11">
        <f t="shared" si="15"/>
        <v>100000</v>
      </c>
      <c r="H74" s="11">
        <f t="shared" si="15"/>
        <v>100000</v>
      </c>
      <c r="I74" s="12">
        <f>I33</f>
        <v>100000</v>
      </c>
      <c r="J74" s="11">
        <f>I74</f>
        <v>100000</v>
      </c>
      <c r="K74" s="79"/>
      <c r="L74" s="79">
        <f t="shared" ref="L74" si="21">K74</f>
        <v>0</v>
      </c>
      <c r="M74" s="79">
        <f t="shared" si="16"/>
        <v>0</v>
      </c>
      <c r="N74" s="79">
        <f t="shared" si="16"/>
        <v>0</v>
      </c>
      <c r="O74" s="79">
        <f t="shared" si="16"/>
        <v>0</v>
      </c>
      <c r="P74" s="79">
        <f t="shared" si="16"/>
        <v>0</v>
      </c>
      <c r="Q74" s="79">
        <f t="shared" si="16"/>
        <v>0</v>
      </c>
      <c r="R74" s="79">
        <f t="shared" si="16"/>
        <v>0</v>
      </c>
      <c r="S74" s="79">
        <f t="shared" si="16"/>
        <v>0</v>
      </c>
      <c r="T74" s="79">
        <f t="shared" si="16"/>
        <v>0</v>
      </c>
      <c r="U74" s="79">
        <f t="shared" si="16"/>
        <v>0</v>
      </c>
      <c r="V74" s="79">
        <f t="shared" si="16"/>
        <v>0</v>
      </c>
      <c r="W74" s="79">
        <f t="shared" si="16"/>
        <v>0</v>
      </c>
      <c r="X74" s="79">
        <f t="shared" si="16"/>
        <v>0</v>
      </c>
      <c r="Y74" s="79">
        <f t="shared" si="16"/>
        <v>0</v>
      </c>
      <c r="Z74" s="79">
        <f t="shared" si="16"/>
        <v>0</v>
      </c>
      <c r="AA74" s="79">
        <f t="shared" si="16"/>
        <v>0</v>
      </c>
      <c r="AB74" s="79">
        <f t="shared" si="16"/>
        <v>0</v>
      </c>
      <c r="AC74" s="79">
        <f t="shared" si="17"/>
        <v>0</v>
      </c>
      <c r="AD74" s="79">
        <f t="shared" si="17"/>
        <v>0</v>
      </c>
      <c r="AE74" s="79">
        <f t="shared" si="17"/>
        <v>0</v>
      </c>
      <c r="AF74" s="79">
        <f t="shared" si="17"/>
        <v>0</v>
      </c>
      <c r="AG74" s="79">
        <f t="shared" si="17"/>
        <v>0</v>
      </c>
      <c r="AH74" s="79">
        <f t="shared" si="17"/>
        <v>0</v>
      </c>
      <c r="AI74" s="79">
        <f t="shared" si="17"/>
        <v>0</v>
      </c>
      <c r="AJ74" s="79">
        <f t="shared" si="17"/>
        <v>0</v>
      </c>
      <c r="AK74" s="79">
        <f t="shared" si="17"/>
        <v>0</v>
      </c>
      <c r="AL74" s="79">
        <f t="shared" si="17"/>
        <v>0</v>
      </c>
      <c r="AM74" s="79">
        <f t="shared" si="17"/>
        <v>0</v>
      </c>
      <c r="AN74" s="79">
        <f t="shared" si="17"/>
        <v>0</v>
      </c>
      <c r="AO74" s="79">
        <f t="shared" si="17"/>
        <v>0</v>
      </c>
      <c r="AP74" s="79">
        <f t="shared" si="17"/>
        <v>0</v>
      </c>
      <c r="AQ74" s="79">
        <f t="shared" si="17"/>
        <v>0</v>
      </c>
      <c r="AR74" s="79">
        <f t="shared" si="17"/>
        <v>0</v>
      </c>
      <c r="AS74" s="79">
        <f t="shared" si="18"/>
        <v>0</v>
      </c>
      <c r="AT74" s="79">
        <f t="shared" si="18"/>
        <v>0</v>
      </c>
      <c r="AU74" s="79">
        <f t="shared" si="18"/>
        <v>0</v>
      </c>
      <c r="AV74" s="79">
        <f t="shared" si="18"/>
        <v>0</v>
      </c>
      <c r="AW74" s="79">
        <f t="shared" si="18"/>
        <v>0</v>
      </c>
      <c r="AX74" s="79">
        <f t="shared" si="18"/>
        <v>0</v>
      </c>
      <c r="AY74" s="79">
        <f t="shared" si="18"/>
        <v>0</v>
      </c>
      <c r="AZ74" s="79">
        <f t="shared" si="18"/>
        <v>0</v>
      </c>
      <c r="BA74" s="79">
        <f t="shared" si="18"/>
        <v>0</v>
      </c>
      <c r="BB74" s="79">
        <f t="shared" si="18"/>
        <v>0</v>
      </c>
      <c r="BC74" s="79">
        <f t="shared" si="18"/>
        <v>0</v>
      </c>
      <c r="BD74" s="79">
        <f t="shared" si="18"/>
        <v>0</v>
      </c>
      <c r="BE74" s="79">
        <f t="shared" si="18"/>
        <v>0</v>
      </c>
      <c r="BF74" s="79">
        <f t="shared" si="18"/>
        <v>0</v>
      </c>
      <c r="BG74" s="79">
        <f t="shared" si="18"/>
        <v>0</v>
      </c>
      <c r="BH74" s="79">
        <f t="shared" si="18"/>
        <v>0</v>
      </c>
      <c r="BI74" s="79">
        <f t="shared" si="19"/>
        <v>0</v>
      </c>
      <c r="BJ74" s="79">
        <f t="shared" si="19"/>
        <v>0</v>
      </c>
      <c r="BK74" s="79">
        <f t="shared" si="19"/>
        <v>0</v>
      </c>
      <c r="BL74" s="79">
        <f t="shared" si="19"/>
        <v>0</v>
      </c>
      <c r="BM74" s="79">
        <f t="shared" si="19"/>
        <v>0</v>
      </c>
      <c r="BN74" s="79">
        <f t="shared" si="19"/>
        <v>0</v>
      </c>
      <c r="BO74" s="79">
        <f t="shared" si="19"/>
        <v>0</v>
      </c>
      <c r="BP74" s="79">
        <f t="shared" si="19"/>
        <v>0</v>
      </c>
      <c r="BQ74" s="79">
        <f t="shared" si="19"/>
        <v>0</v>
      </c>
      <c r="BR74" s="79">
        <f t="shared" si="19"/>
        <v>0</v>
      </c>
      <c r="BS74" s="79">
        <f t="shared" si="19"/>
        <v>0</v>
      </c>
      <c r="BT74" s="79">
        <f t="shared" si="19"/>
        <v>0</v>
      </c>
      <c r="BU74" s="79">
        <f t="shared" si="19"/>
        <v>0</v>
      </c>
      <c r="BV74" s="79">
        <f t="shared" si="19"/>
        <v>0</v>
      </c>
      <c r="BW74" s="79">
        <f t="shared" si="19"/>
        <v>0</v>
      </c>
      <c r="BX74" s="79">
        <f t="shared" si="19"/>
        <v>0</v>
      </c>
      <c r="BY74" s="79">
        <f t="shared" si="20"/>
        <v>0</v>
      </c>
      <c r="BZ74" s="79">
        <f t="shared" si="20"/>
        <v>0</v>
      </c>
      <c r="CA74" s="79">
        <f t="shared" si="20"/>
        <v>0</v>
      </c>
      <c r="CB74" s="79">
        <f t="shared" si="20"/>
        <v>0</v>
      </c>
      <c r="CC74" s="79">
        <f t="shared" si="20"/>
        <v>0</v>
      </c>
      <c r="CD74" s="79">
        <f t="shared" si="20"/>
        <v>0</v>
      </c>
      <c r="CE74" s="79">
        <f t="shared" si="20"/>
        <v>0</v>
      </c>
      <c r="CF74" s="79">
        <f t="shared" si="20"/>
        <v>0</v>
      </c>
      <c r="CG74" s="79">
        <f t="shared" si="20"/>
        <v>0</v>
      </c>
      <c r="CH74" s="79">
        <f t="shared" si="20"/>
        <v>0</v>
      </c>
      <c r="CI74" s="79">
        <f t="shared" si="20"/>
        <v>0</v>
      </c>
    </row>
    <row r="75" spans="1:87" x14ac:dyDescent="0.2">
      <c r="A75" s="32" t="s">
        <v>167</v>
      </c>
      <c r="B75" s="33" t="s">
        <v>185</v>
      </c>
      <c r="C75" s="33" t="s">
        <v>186</v>
      </c>
      <c r="D75" s="33" t="s">
        <v>191</v>
      </c>
      <c r="E75" s="33" t="s">
        <v>192</v>
      </c>
      <c r="F75" s="11">
        <f t="shared" si="15"/>
        <v>52500</v>
      </c>
      <c r="G75" s="11">
        <f t="shared" si="15"/>
        <v>52500</v>
      </c>
      <c r="H75" s="11">
        <f t="shared" si="15"/>
        <v>52500</v>
      </c>
      <c r="I75" s="12">
        <f>I63</f>
        <v>52500</v>
      </c>
      <c r="J75" s="11">
        <f>I75</f>
        <v>52500</v>
      </c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</row>
    <row r="76" spans="1:87" x14ac:dyDescent="0.2">
      <c r="A76" s="32" t="s">
        <v>167</v>
      </c>
      <c r="B76" s="33" t="s">
        <v>185</v>
      </c>
      <c r="C76" s="33" t="s">
        <v>186</v>
      </c>
      <c r="D76" s="33" t="s">
        <v>193</v>
      </c>
      <c r="E76" s="33" t="s">
        <v>194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7"/>
    </row>
    <row r="77" spans="1:87" x14ac:dyDescent="0.2">
      <c r="A77" s="32" t="s">
        <v>167</v>
      </c>
      <c r="B77" s="33" t="s">
        <v>185</v>
      </c>
      <c r="C77" s="33" t="s">
        <v>195</v>
      </c>
      <c r="D77" s="33" t="s">
        <v>196</v>
      </c>
      <c r="E77" s="33" t="s">
        <v>197</v>
      </c>
      <c r="F77" s="70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7"/>
    </row>
    <row r="78" spans="1:87" x14ac:dyDescent="0.2">
      <c r="A78" s="32" t="s">
        <v>167</v>
      </c>
      <c r="B78" s="33" t="s">
        <v>185</v>
      </c>
      <c r="C78" s="33" t="s">
        <v>195</v>
      </c>
      <c r="D78" s="33" t="s">
        <v>198</v>
      </c>
      <c r="E78" s="33" t="s">
        <v>199</v>
      </c>
      <c r="F78" s="70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7"/>
    </row>
    <row r="79" spans="1:87" ht="13.5" thickBot="1" x14ac:dyDescent="0.25">
      <c r="A79" s="50" t="s">
        <v>167</v>
      </c>
      <c r="B79" s="51" t="s">
        <v>185</v>
      </c>
      <c r="C79" s="51" t="s">
        <v>200</v>
      </c>
      <c r="D79" s="51" t="s">
        <v>200</v>
      </c>
      <c r="E79" s="51" t="s">
        <v>201</v>
      </c>
      <c r="F79" s="70"/>
      <c r="G79" s="35"/>
      <c r="H79" s="35"/>
      <c r="I79" s="35"/>
      <c r="J79" s="35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4"/>
    </row>
    <row r="80" spans="1:87" s="25" customFormat="1" x14ac:dyDescent="0.2">
      <c r="A80" s="55" t="s">
        <v>202</v>
      </c>
      <c r="B80" s="56" t="s">
        <v>203</v>
      </c>
      <c r="C80" s="56" t="s">
        <v>204</v>
      </c>
      <c r="D80" s="56" t="s">
        <v>204</v>
      </c>
      <c r="E80" s="56" t="s">
        <v>205</v>
      </c>
      <c r="F80" s="95"/>
      <c r="G80" s="95"/>
      <c r="H80" s="95"/>
      <c r="I80" s="95"/>
      <c r="J80" s="95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1"/>
    </row>
    <row r="81" spans="1:88" x14ac:dyDescent="0.2">
      <c r="A81" s="96" t="s">
        <v>202</v>
      </c>
      <c r="B81" s="97" t="s">
        <v>206</v>
      </c>
      <c r="C81" s="97" t="s">
        <v>206</v>
      </c>
      <c r="D81" s="97" t="s">
        <v>206</v>
      </c>
      <c r="E81" s="97" t="s">
        <v>207</v>
      </c>
      <c r="F81" s="98"/>
      <c r="G81" s="98"/>
      <c r="H81" s="98"/>
      <c r="I81" s="73">
        <v>30000</v>
      </c>
      <c r="J81" s="99">
        <f>I81+J53</f>
        <v>33750</v>
      </c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1"/>
    </row>
    <row r="82" spans="1:88" x14ac:dyDescent="0.2">
      <c r="A82" s="96" t="s">
        <v>202</v>
      </c>
      <c r="B82" s="97" t="s">
        <v>208</v>
      </c>
      <c r="C82" s="97" t="s">
        <v>208</v>
      </c>
      <c r="D82" s="97" t="s">
        <v>208</v>
      </c>
      <c r="E82" s="97" t="s">
        <v>209</v>
      </c>
      <c r="F82" s="102"/>
      <c r="G82" s="102"/>
      <c r="H82" s="103"/>
      <c r="I82" s="104">
        <v>10000</v>
      </c>
      <c r="J82" s="105">
        <f>I82</f>
        <v>10000</v>
      </c>
      <c r="K82" s="106"/>
      <c r="L82" s="106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1"/>
    </row>
    <row r="83" spans="1:88" ht="13.5" thickBot="1" x14ac:dyDescent="0.25">
      <c r="A83" s="107" t="s">
        <v>202</v>
      </c>
      <c r="B83" s="108" t="s">
        <v>210</v>
      </c>
      <c r="C83" s="108" t="s">
        <v>210</v>
      </c>
      <c r="D83" s="108" t="s">
        <v>210</v>
      </c>
      <c r="E83" s="108" t="s">
        <v>211</v>
      </c>
      <c r="F83" s="109"/>
      <c r="G83" s="109"/>
      <c r="H83" s="110"/>
      <c r="I83" s="111"/>
      <c r="J83" s="112"/>
      <c r="K83" s="112"/>
      <c r="L83" s="113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5"/>
    </row>
    <row r="84" spans="1:88" x14ac:dyDescent="0.2">
      <c r="A84" s="116" t="s">
        <v>212</v>
      </c>
      <c r="B84" s="117" t="s">
        <v>213</v>
      </c>
      <c r="C84" s="117" t="s">
        <v>214</v>
      </c>
      <c r="D84" s="117" t="s">
        <v>215</v>
      </c>
      <c r="E84" s="118" t="s">
        <v>216</v>
      </c>
      <c r="F84" s="119"/>
      <c r="G84" s="119"/>
      <c r="H84" s="119"/>
      <c r="I84" s="119"/>
      <c r="J84" s="120"/>
      <c r="K84" s="121"/>
      <c r="L84" s="122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</row>
    <row r="85" spans="1:88" x14ac:dyDescent="0.2">
      <c r="A85" s="123" t="s">
        <v>212</v>
      </c>
      <c r="B85" s="124" t="s">
        <v>213</v>
      </c>
      <c r="C85" s="124" t="s">
        <v>217</v>
      </c>
      <c r="D85" s="124" t="s">
        <v>218</v>
      </c>
      <c r="E85" s="125" t="s">
        <v>219</v>
      </c>
      <c r="F85" s="119"/>
      <c r="G85" s="119"/>
      <c r="H85" s="119"/>
      <c r="I85" s="119"/>
      <c r="J85" s="120"/>
      <c r="K85" s="121"/>
      <c r="L85" s="122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</row>
    <row r="86" spans="1:88" x14ac:dyDescent="0.2">
      <c r="A86" s="123" t="s">
        <v>212</v>
      </c>
      <c r="B86" s="124" t="s">
        <v>213</v>
      </c>
      <c r="C86" s="124" t="s">
        <v>220</v>
      </c>
      <c r="D86" s="124" t="s">
        <v>221</v>
      </c>
      <c r="E86" s="125" t="s">
        <v>222</v>
      </c>
      <c r="F86" s="126"/>
      <c r="G86" s="127"/>
      <c r="H86" s="127"/>
      <c r="I86" s="127"/>
      <c r="J86" s="128"/>
      <c r="K86" s="129"/>
      <c r="L86" s="130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</row>
    <row r="87" spans="1:88" x14ac:dyDescent="0.2">
      <c r="A87" s="123" t="s">
        <v>212</v>
      </c>
      <c r="B87" s="124" t="s">
        <v>213</v>
      </c>
      <c r="C87" s="124" t="s">
        <v>223</v>
      </c>
      <c r="D87" s="124" t="s">
        <v>224</v>
      </c>
      <c r="E87" s="125" t="s">
        <v>225</v>
      </c>
      <c r="F87" s="126"/>
      <c r="G87" s="127"/>
      <c r="H87" s="127"/>
      <c r="I87" s="127"/>
      <c r="J87" s="131"/>
      <c r="K87" s="129"/>
      <c r="L87" s="130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</row>
    <row r="88" spans="1:88" x14ac:dyDescent="0.2">
      <c r="A88" s="123" t="s">
        <v>212</v>
      </c>
      <c r="B88" s="124" t="s">
        <v>213</v>
      </c>
      <c r="C88" s="124" t="s">
        <v>226</v>
      </c>
      <c r="D88" s="124" t="s">
        <v>227</v>
      </c>
      <c r="E88" s="125" t="s">
        <v>228</v>
      </c>
      <c r="F88" s="126"/>
      <c r="G88" s="126"/>
      <c r="H88" s="127"/>
      <c r="I88" s="132"/>
      <c r="J88" s="133"/>
      <c r="K88" s="134"/>
      <c r="L88" s="135"/>
      <c r="M88" s="130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</row>
    <row r="89" spans="1:88" x14ac:dyDescent="0.2">
      <c r="A89" s="123" t="s">
        <v>212</v>
      </c>
      <c r="B89" s="125" t="s">
        <v>213</v>
      </c>
      <c r="C89" s="125" t="s">
        <v>229</v>
      </c>
      <c r="D89" s="124" t="s">
        <v>230</v>
      </c>
      <c r="E89" s="125" t="s">
        <v>231</v>
      </c>
      <c r="F89" s="126"/>
      <c r="G89" s="126"/>
      <c r="H89" s="127"/>
      <c r="I89" s="132"/>
      <c r="J89" s="133"/>
      <c r="K89" s="136"/>
      <c r="L89" s="135"/>
      <c r="M89" s="130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</row>
    <row r="90" spans="1:88" x14ac:dyDescent="0.2">
      <c r="A90" s="123"/>
      <c r="B90" s="125"/>
      <c r="C90" s="125" t="s">
        <v>232</v>
      </c>
      <c r="D90" s="124" t="s">
        <v>233</v>
      </c>
      <c r="E90" s="125" t="s">
        <v>234</v>
      </c>
      <c r="F90" s="126"/>
      <c r="G90" s="126"/>
      <c r="H90" s="127"/>
      <c r="I90" s="132"/>
      <c r="J90" s="133"/>
      <c r="K90" s="136"/>
      <c r="L90" s="135"/>
      <c r="M90" s="130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</row>
    <row r="91" spans="1:88" x14ac:dyDescent="0.2">
      <c r="A91" s="123" t="s">
        <v>212</v>
      </c>
      <c r="B91" s="125" t="s">
        <v>213</v>
      </c>
      <c r="C91" s="125" t="s">
        <v>232</v>
      </c>
      <c r="D91" s="124" t="s">
        <v>235</v>
      </c>
      <c r="E91" s="125" t="s">
        <v>236</v>
      </c>
      <c r="F91" s="126"/>
      <c r="G91" s="126"/>
      <c r="H91" s="127"/>
      <c r="I91" s="132"/>
      <c r="J91" s="133"/>
      <c r="K91" s="136"/>
      <c r="L91" s="135"/>
      <c r="M91" s="130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</row>
    <row r="92" spans="1:88" x14ac:dyDescent="0.2">
      <c r="A92" s="123" t="s">
        <v>212</v>
      </c>
      <c r="B92" s="125" t="s">
        <v>213</v>
      </c>
      <c r="C92" s="125" t="s">
        <v>232</v>
      </c>
      <c r="D92" s="124" t="s">
        <v>237</v>
      </c>
      <c r="E92" s="125" t="s">
        <v>238</v>
      </c>
      <c r="F92" s="126"/>
      <c r="G92" s="126"/>
      <c r="H92" s="127"/>
      <c r="I92" s="132"/>
      <c r="J92" s="133"/>
      <c r="K92" s="136"/>
      <c r="L92" s="135"/>
      <c r="M92" s="130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</row>
    <row r="93" spans="1:88" x14ac:dyDescent="0.2">
      <c r="A93" s="123" t="s">
        <v>212</v>
      </c>
      <c r="B93" s="125" t="s">
        <v>213</v>
      </c>
      <c r="C93" s="125" t="s">
        <v>232</v>
      </c>
      <c r="D93" s="124" t="s">
        <v>239</v>
      </c>
      <c r="E93" s="125" t="s">
        <v>240</v>
      </c>
      <c r="F93" s="126"/>
      <c r="G93" s="126"/>
      <c r="H93" s="127"/>
      <c r="I93" s="132"/>
      <c r="J93" s="133"/>
      <c r="K93" s="136"/>
      <c r="L93" s="135"/>
      <c r="M93" s="130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</row>
    <row r="94" spans="1:88" ht="15" x14ac:dyDescent="0.25">
      <c r="A94" s="123" t="s">
        <v>212</v>
      </c>
      <c r="B94" s="125" t="s">
        <v>213</v>
      </c>
      <c r="C94" s="125" t="s">
        <v>232</v>
      </c>
      <c r="D94" s="124" t="s">
        <v>241</v>
      </c>
      <c r="E94" s="125" t="s">
        <v>242</v>
      </c>
      <c r="F94" s="126"/>
      <c r="G94" s="137"/>
      <c r="H94" s="127"/>
      <c r="I94" s="132"/>
      <c r="J94" s="138"/>
      <c r="K94" s="136"/>
      <c r="L94" s="138"/>
      <c r="M94" s="130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27"/>
      <c r="CA94" s="127"/>
      <c r="CB94" s="127"/>
      <c r="CC94" s="127"/>
      <c r="CD94" s="127"/>
      <c r="CE94" s="127"/>
      <c r="CF94" s="127"/>
      <c r="CG94" s="127"/>
      <c r="CH94" s="127"/>
      <c r="CI94" s="127"/>
      <c r="CJ94" s="127"/>
    </row>
    <row r="95" spans="1:88" s="144" customFormat="1" ht="15" x14ac:dyDescent="0.25">
      <c r="A95" s="139" t="s">
        <v>212</v>
      </c>
      <c r="B95" s="140" t="s">
        <v>243</v>
      </c>
      <c r="C95" s="141" t="s">
        <v>244</v>
      </c>
      <c r="D95" s="142">
        <v>2.5</v>
      </c>
      <c r="E95" s="140" t="s">
        <v>245</v>
      </c>
      <c r="F95" s="143">
        <v>54</v>
      </c>
      <c r="G95" s="143">
        <v>70.333333333333329</v>
      </c>
      <c r="H95" s="143">
        <v>86.666666666666657</v>
      </c>
      <c r="I95" s="143">
        <v>102.99999999999999</v>
      </c>
      <c r="J95" s="143">
        <v>119.33333333333331</v>
      </c>
      <c r="K95" s="143">
        <v>135.66666666666666</v>
      </c>
      <c r="L95" s="143">
        <v>152</v>
      </c>
      <c r="M95" s="143">
        <v>168.33333333333334</v>
      </c>
      <c r="N95" s="143">
        <v>184.66666666666669</v>
      </c>
      <c r="O95" s="143">
        <v>201.00000000000003</v>
      </c>
      <c r="P95" s="143">
        <v>217.33333333333337</v>
      </c>
      <c r="Q95" s="143">
        <v>233.66666666666671</v>
      </c>
      <c r="R95" s="143">
        <v>250</v>
      </c>
      <c r="S95" s="143">
        <v>275</v>
      </c>
      <c r="T95" s="143">
        <v>300</v>
      </c>
      <c r="U95" s="143">
        <v>325</v>
      </c>
      <c r="V95" s="143">
        <v>350</v>
      </c>
      <c r="W95" s="143">
        <v>375</v>
      </c>
      <c r="X95" s="143">
        <v>400</v>
      </c>
      <c r="Y95" s="143">
        <v>425</v>
      </c>
      <c r="Z95" s="143">
        <v>450</v>
      </c>
      <c r="AA95" s="143">
        <v>475</v>
      </c>
      <c r="AB95" s="143">
        <v>500</v>
      </c>
      <c r="AC95" s="143">
        <v>522.5</v>
      </c>
      <c r="AD95" s="143">
        <v>546.01249999999993</v>
      </c>
      <c r="AE95" s="143">
        <v>570.58306249999987</v>
      </c>
      <c r="AF95" s="143">
        <v>596.2593003124997</v>
      </c>
      <c r="AG95" s="143">
        <v>623.09096882656218</v>
      </c>
      <c r="AH95" s="143">
        <v>651.13006242375741</v>
      </c>
      <c r="AI95" s="143">
        <v>680.43091523282646</v>
      </c>
      <c r="AJ95" s="143">
        <v>711.05030641830342</v>
      </c>
      <c r="AK95" s="143">
        <v>743.04757020712714</v>
      </c>
      <c r="AL95" s="143">
        <v>776.4847108664477</v>
      </c>
      <c r="AM95" s="119">
        <f>AL95</f>
        <v>776.4847108664477</v>
      </c>
      <c r="AN95" s="119">
        <f t="shared" ref="AN95:CJ95" si="22">AM95</f>
        <v>776.4847108664477</v>
      </c>
      <c r="AO95" s="119">
        <f t="shared" si="22"/>
        <v>776.4847108664477</v>
      </c>
      <c r="AP95" s="119">
        <f t="shared" si="22"/>
        <v>776.4847108664477</v>
      </c>
      <c r="AQ95" s="119">
        <f t="shared" si="22"/>
        <v>776.4847108664477</v>
      </c>
      <c r="AR95" s="119">
        <f t="shared" si="22"/>
        <v>776.4847108664477</v>
      </c>
      <c r="AS95" s="119">
        <f t="shared" si="22"/>
        <v>776.4847108664477</v>
      </c>
      <c r="AT95" s="119">
        <f t="shared" si="22"/>
        <v>776.4847108664477</v>
      </c>
      <c r="AU95" s="119">
        <f t="shared" si="22"/>
        <v>776.4847108664477</v>
      </c>
      <c r="AV95" s="119">
        <f t="shared" si="22"/>
        <v>776.4847108664477</v>
      </c>
      <c r="AW95" s="119">
        <f t="shared" si="22"/>
        <v>776.4847108664477</v>
      </c>
      <c r="AX95" s="119">
        <f t="shared" si="22"/>
        <v>776.4847108664477</v>
      </c>
      <c r="AY95" s="119">
        <f t="shared" si="22"/>
        <v>776.4847108664477</v>
      </c>
      <c r="AZ95" s="119">
        <f t="shared" si="22"/>
        <v>776.4847108664477</v>
      </c>
      <c r="BA95" s="119">
        <f t="shared" si="22"/>
        <v>776.4847108664477</v>
      </c>
      <c r="BB95" s="119">
        <f t="shared" si="22"/>
        <v>776.4847108664477</v>
      </c>
      <c r="BC95" s="119">
        <f t="shared" si="22"/>
        <v>776.4847108664477</v>
      </c>
      <c r="BD95" s="119">
        <f t="shared" si="22"/>
        <v>776.4847108664477</v>
      </c>
      <c r="BE95" s="119">
        <f t="shared" si="22"/>
        <v>776.4847108664477</v>
      </c>
      <c r="BF95" s="119">
        <f t="shared" si="22"/>
        <v>776.4847108664477</v>
      </c>
      <c r="BG95" s="119">
        <f t="shared" si="22"/>
        <v>776.4847108664477</v>
      </c>
      <c r="BH95" s="119">
        <f t="shared" si="22"/>
        <v>776.4847108664477</v>
      </c>
      <c r="BI95" s="119">
        <f t="shared" si="22"/>
        <v>776.4847108664477</v>
      </c>
      <c r="BJ95" s="119">
        <f t="shared" si="22"/>
        <v>776.4847108664477</v>
      </c>
      <c r="BK95" s="119">
        <f t="shared" si="22"/>
        <v>776.4847108664477</v>
      </c>
      <c r="BL95" s="119">
        <f t="shared" si="22"/>
        <v>776.4847108664477</v>
      </c>
      <c r="BM95" s="119">
        <f t="shared" si="22"/>
        <v>776.4847108664477</v>
      </c>
      <c r="BN95" s="119">
        <f t="shared" si="22"/>
        <v>776.4847108664477</v>
      </c>
      <c r="BO95" s="119">
        <f t="shared" si="22"/>
        <v>776.4847108664477</v>
      </c>
      <c r="BP95" s="119">
        <f t="shared" si="22"/>
        <v>776.4847108664477</v>
      </c>
      <c r="BQ95" s="119">
        <f t="shared" si="22"/>
        <v>776.4847108664477</v>
      </c>
      <c r="BR95" s="119">
        <f t="shared" si="22"/>
        <v>776.4847108664477</v>
      </c>
      <c r="BS95" s="119">
        <f t="shared" si="22"/>
        <v>776.4847108664477</v>
      </c>
      <c r="BT95" s="119">
        <f t="shared" si="22"/>
        <v>776.4847108664477</v>
      </c>
      <c r="BU95" s="119">
        <f t="shared" si="22"/>
        <v>776.4847108664477</v>
      </c>
      <c r="BV95" s="119">
        <f t="shared" si="22"/>
        <v>776.4847108664477</v>
      </c>
      <c r="BW95" s="119">
        <f t="shared" si="22"/>
        <v>776.4847108664477</v>
      </c>
      <c r="BX95" s="119">
        <f t="shared" si="22"/>
        <v>776.4847108664477</v>
      </c>
      <c r="BY95" s="119">
        <f t="shared" si="22"/>
        <v>776.4847108664477</v>
      </c>
      <c r="BZ95" s="119">
        <f t="shared" si="22"/>
        <v>776.4847108664477</v>
      </c>
      <c r="CA95" s="119">
        <f t="shared" si="22"/>
        <v>776.4847108664477</v>
      </c>
      <c r="CB95" s="119">
        <f t="shared" si="22"/>
        <v>776.4847108664477</v>
      </c>
      <c r="CC95" s="119">
        <f t="shared" si="22"/>
        <v>776.4847108664477</v>
      </c>
      <c r="CD95" s="119">
        <f t="shared" si="22"/>
        <v>776.4847108664477</v>
      </c>
      <c r="CE95" s="119">
        <f t="shared" si="22"/>
        <v>776.4847108664477</v>
      </c>
      <c r="CF95" s="119">
        <f t="shared" si="22"/>
        <v>776.4847108664477</v>
      </c>
      <c r="CG95" s="119">
        <f t="shared" si="22"/>
        <v>776.4847108664477</v>
      </c>
      <c r="CH95" s="119">
        <f t="shared" si="22"/>
        <v>776.4847108664477</v>
      </c>
      <c r="CI95" s="119">
        <f t="shared" si="22"/>
        <v>776.4847108664477</v>
      </c>
      <c r="CJ95" s="119">
        <f t="shared" si="22"/>
        <v>776.4847108664477</v>
      </c>
    </row>
    <row r="96" spans="1:88" x14ac:dyDescent="0.2">
      <c r="A96" s="145" t="s">
        <v>212</v>
      </c>
      <c r="B96" s="146" t="s">
        <v>243</v>
      </c>
      <c r="C96" s="147" t="s">
        <v>246</v>
      </c>
      <c r="D96" s="148">
        <v>1.27</v>
      </c>
      <c r="E96" s="146" t="s">
        <v>247</v>
      </c>
      <c r="F96" s="149">
        <f>$D$96</f>
        <v>1.27</v>
      </c>
      <c r="G96" s="150">
        <f t="shared" ref="G96:BR96" si="23">$D$96</f>
        <v>1.27</v>
      </c>
      <c r="H96" s="151">
        <v>0.27</v>
      </c>
      <c r="I96" s="152">
        <f t="shared" si="23"/>
        <v>1.27</v>
      </c>
      <c r="J96" s="153">
        <f t="shared" si="23"/>
        <v>1.27</v>
      </c>
      <c r="K96" s="154">
        <f t="shared" si="23"/>
        <v>1.27</v>
      </c>
      <c r="L96" s="154">
        <f t="shared" si="23"/>
        <v>1.27</v>
      </c>
      <c r="M96" s="154">
        <f t="shared" si="23"/>
        <v>1.27</v>
      </c>
      <c r="N96" s="154">
        <f t="shared" si="23"/>
        <v>1.27</v>
      </c>
      <c r="O96" s="154">
        <f t="shared" si="23"/>
        <v>1.27</v>
      </c>
      <c r="P96" s="154">
        <f t="shared" si="23"/>
        <v>1.27</v>
      </c>
      <c r="Q96" s="154">
        <f t="shared" si="23"/>
        <v>1.27</v>
      </c>
      <c r="R96" s="154">
        <f t="shared" si="23"/>
        <v>1.27</v>
      </c>
      <c r="S96" s="154">
        <f t="shared" si="23"/>
        <v>1.27</v>
      </c>
      <c r="T96" s="154">
        <f t="shared" si="23"/>
        <v>1.27</v>
      </c>
      <c r="U96" s="154">
        <f t="shared" si="23"/>
        <v>1.27</v>
      </c>
      <c r="V96" s="154">
        <f t="shared" si="23"/>
        <v>1.27</v>
      </c>
      <c r="W96" s="154">
        <f t="shared" si="23"/>
        <v>1.27</v>
      </c>
      <c r="X96" s="154">
        <f t="shared" si="23"/>
        <v>1.27</v>
      </c>
      <c r="Y96" s="154">
        <f t="shared" si="23"/>
        <v>1.27</v>
      </c>
      <c r="Z96" s="154">
        <f t="shared" si="23"/>
        <v>1.27</v>
      </c>
      <c r="AA96" s="154">
        <f t="shared" si="23"/>
        <v>1.27</v>
      </c>
      <c r="AB96" s="154">
        <f t="shared" si="23"/>
        <v>1.27</v>
      </c>
      <c r="AC96" s="154">
        <f t="shared" si="23"/>
        <v>1.27</v>
      </c>
      <c r="AD96" s="154">
        <f t="shared" si="23"/>
        <v>1.27</v>
      </c>
      <c r="AE96" s="154">
        <f t="shared" si="23"/>
        <v>1.27</v>
      </c>
      <c r="AF96" s="154">
        <f t="shared" si="23"/>
        <v>1.27</v>
      </c>
      <c r="AG96" s="154">
        <f t="shared" si="23"/>
        <v>1.27</v>
      </c>
      <c r="AH96" s="154">
        <f t="shared" si="23"/>
        <v>1.27</v>
      </c>
      <c r="AI96" s="154">
        <f t="shared" si="23"/>
        <v>1.27</v>
      </c>
      <c r="AJ96" s="154">
        <f t="shared" si="23"/>
        <v>1.27</v>
      </c>
      <c r="AK96" s="154">
        <f t="shared" si="23"/>
        <v>1.27</v>
      </c>
      <c r="AL96" s="154">
        <f t="shared" si="23"/>
        <v>1.27</v>
      </c>
      <c r="AM96" s="154">
        <f t="shared" si="23"/>
        <v>1.27</v>
      </c>
      <c r="AN96" s="154">
        <f t="shared" si="23"/>
        <v>1.27</v>
      </c>
      <c r="AO96" s="154">
        <f t="shared" si="23"/>
        <v>1.27</v>
      </c>
      <c r="AP96" s="154">
        <f t="shared" si="23"/>
        <v>1.27</v>
      </c>
      <c r="AQ96" s="154">
        <f t="shared" si="23"/>
        <v>1.27</v>
      </c>
      <c r="AR96" s="154">
        <f t="shared" si="23"/>
        <v>1.27</v>
      </c>
      <c r="AS96" s="154">
        <f t="shared" si="23"/>
        <v>1.27</v>
      </c>
      <c r="AT96" s="154">
        <f t="shared" si="23"/>
        <v>1.27</v>
      </c>
      <c r="AU96" s="154">
        <f t="shared" si="23"/>
        <v>1.27</v>
      </c>
      <c r="AV96" s="154">
        <f t="shared" si="23"/>
        <v>1.27</v>
      </c>
      <c r="AW96" s="154">
        <f t="shared" si="23"/>
        <v>1.27</v>
      </c>
      <c r="AX96" s="154">
        <f t="shared" si="23"/>
        <v>1.27</v>
      </c>
      <c r="AY96" s="154">
        <f t="shared" si="23"/>
        <v>1.27</v>
      </c>
      <c r="AZ96" s="154">
        <f t="shared" si="23"/>
        <v>1.27</v>
      </c>
      <c r="BA96" s="154">
        <f t="shared" si="23"/>
        <v>1.27</v>
      </c>
      <c r="BB96" s="154">
        <f t="shared" si="23"/>
        <v>1.27</v>
      </c>
      <c r="BC96" s="154">
        <f t="shared" si="23"/>
        <v>1.27</v>
      </c>
      <c r="BD96" s="154">
        <f t="shared" si="23"/>
        <v>1.27</v>
      </c>
      <c r="BE96" s="154">
        <f t="shared" si="23"/>
        <v>1.27</v>
      </c>
      <c r="BF96" s="154">
        <f t="shared" si="23"/>
        <v>1.27</v>
      </c>
      <c r="BG96" s="154">
        <f t="shared" si="23"/>
        <v>1.27</v>
      </c>
      <c r="BH96" s="154">
        <f t="shared" si="23"/>
        <v>1.27</v>
      </c>
      <c r="BI96" s="154">
        <f t="shared" si="23"/>
        <v>1.27</v>
      </c>
      <c r="BJ96" s="154">
        <f t="shared" si="23"/>
        <v>1.27</v>
      </c>
      <c r="BK96" s="154">
        <f t="shared" si="23"/>
        <v>1.27</v>
      </c>
      <c r="BL96" s="154">
        <f t="shared" si="23"/>
        <v>1.27</v>
      </c>
      <c r="BM96" s="154">
        <f t="shared" si="23"/>
        <v>1.27</v>
      </c>
      <c r="BN96" s="154">
        <f t="shared" si="23"/>
        <v>1.27</v>
      </c>
      <c r="BO96" s="154">
        <f t="shared" si="23"/>
        <v>1.27</v>
      </c>
      <c r="BP96" s="154">
        <f t="shared" si="23"/>
        <v>1.27</v>
      </c>
      <c r="BQ96" s="154">
        <f t="shared" si="23"/>
        <v>1.27</v>
      </c>
      <c r="BR96" s="154">
        <f t="shared" si="23"/>
        <v>1.27</v>
      </c>
      <c r="BS96" s="154">
        <f t="shared" ref="BS96:CI96" si="24">$D$96</f>
        <v>1.27</v>
      </c>
      <c r="BT96" s="154">
        <f t="shared" si="24"/>
        <v>1.27</v>
      </c>
      <c r="BU96" s="154">
        <f t="shared" si="24"/>
        <v>1.27</v>
      </c>
      <c r="BV96" s="154">
        <f t="shared" si="24"/>
        <v>1.27</v>
      </c>
      <c r="BW96" s="154">
        <f t="shared" si="24"/>
        <v>1.27</v>
      </c>
      <c r="BX96" s="154">
        <f t="shared" si="24"/>
        <v>1.27</v>
      </c>
      <c r="BY96" s="154">
        <f t="shared" si="24"/>
        <v>1.27</v>
      </c>
      <c r="BZ96" s="154">
        <f t="shared" si="24"/>
        <v>1.27</v>
      </c>
      <c r="CA96" s="154">
        <f t="shared" si="24"/>
        <v>1.27</v>
      </c>
      <c r="CB96" s="154">
        <f t="shared" si="24"/>
        <v>1.27</v>
      </c>
      <c r="CC96" s="154">
        <f t="shared" si="24"/>
        <v>1.27</v>
      </c>
      <c r="CD96" s="154">
        <f t="shared" si="24"/>
        <v>1.27</v>
      </c>
      <c r="CE96" s="154">
        <f t="shared" si="24"/>
        <v>1.27</v>
      </c>
      <c r="CF96" s="154">
        <f t="shared" si="24"/>
        <v>1.27</v>
      </c>
      <c r="CG96" s="154">
        <f t="shared" si="24"/>
        <v>1.27</v>
      </c>
      <c r="CH96" s="154">
        <f t="shared" si="24"/>
        <v>1.27</v>
      </c>
      <c r="CI96" s="154">
        <f t="shared" si="24"/>
        <v>1.27</v>
      </c>
    </row>
    <row r="97" spans="1:88" s="165" customFormat="1" x14ac:dyDescent="0.2">
      <c r="A97" s="155" t="s">
        <v>212</v>
      </c>
      <c r="B97" s="156" t="s">
        <v>243</v>
      </c>
      <c r="C97" s="157" t="s">
        <v>248</v>
      </c>
      <c r="D97" s="158">
        <v>2.5000000000000001E-2</v>
      </c>
      <c r="E97" s="156" t="s">
        <v>249</v>
      </c>
      <c r="F97" s="159">
        <v>1</v>
      </c>
      <c r="G97" s="160">
        <f t="shared" ref="G97:BR97" si="25">F97/(1+$D$97)</f>
        <v>0.97560975609756106</v>
      </c>
      <c r="H97" s="161">
        <v>0.90595064479975518</v>
      </c>
      <c r="I97" s="162">
        <f t="shared" si="25"/>
        <v>0.88385428760951734</v>
      </c>
      <c r="J97" s="163">
        <f t="shared" si="25"/>
        <v>0.86229686596050481</v>
      </c>
      <c r="K97" s="164">
        <f t="shared" si="25"/>
        <v>0.84126523508341944</v>
      </c>
      <c r="L97" s="164">
        <f t="shared" si="25"/>
        <v>0.82074657081309221</v>
      </c>
      <c r="M97" s="164">
        <f t="shared" si="25"/>
        <v>0.80072836176887052</v>
      </c>
      <c r="N97" s="164">
        <f t="shared" si="25"/>
        <v>0.78119840172572741</v>
      </c>
      <c r="O97" s="164">
        <f t="shared" si="25"/>
        <v>0.76214478217144144</v>
      </c>
      <c r="P97" s="164">
        <f t="shared" si="25"/>
        <v>0.74355588504530878</v>
      </c>
      <c r="Q97" s="164">
        <f t="shared" si="25"/>
        <v>0.72542037565395989</v>
      </c>
      <c r="R97" s="164">
        <f t="shared" si="25"/>
        <v>0.7077271957599609</v>
      </c>
      <c r="S97" s="164">
        <f t="shared" si="25"/>
        <v>0.69046555683898636</v>
      </c>
      <c r="T97" s="164">
        <f t="shared" si="25"/>
        <v>0.67362493350145014</v>
      </c>
      <c r="U97" s="164">
        <f t="shared" si="25"/>
        <v>0.65719505707458559</v>
      </c>
      <c r="V97" s="164">
        <f t="shared" si="25"/>
        <v>0.64116590934105921</v>
      </c>
      <c r="W97" s="164">
        <f t="shared" si="25"/>
        <v>0.62552771643030169</v>
      </c>
      <c r="X97" s="164">
        <f t="shared" si="25"/>
        <v>0.61027094285883099</v>
      </c>
      <c r="Y97" s="164">
        <f t="shared" si="25"/>
        <v>0.59538628571593277</v>
      </c>
      <c r="Z97" s="164">
        <f t="shared" si="25"/>
        <v>0.58086466899115397</v>
      </c>
      <c r="AA97" s="164">
        <f t="shared" si="25"/>
        <v>0.56669723804015026</v>
      </c>
      <c r="AB97" s="164">
        <f t="shared" si="25"/>
        <v>0.55287535418551248</v>
      </c>
      <c r="AC97" s="164">
        <f t="shared" si="25"/>
        <v>0.53939058944928053</v>
      </c>
      <c r="AD97" s="164">
        <f t="shared" si="25"/>
        <v>0.52623472141393224</v>
      </c>
      <c r="AE97" s="164">
        <f t="shared" si="25"/>
        <v>0.51339972820871438</v>
      </c>
      <c r="AF97" s="164">
        <f t="shared" si="25"/>
        <v>0.50087778361825797</v>
      </c>
      <c r="AG97" s="164">
        <f t="shared" si="25"/>
        <v>0.48866125231049562</v>
      </c>
      <c r="AH97" s="164">
        <f t="shared" si="25"/>
        <v>0.4767426851809714</v>
      </c>
      <c r="AI97" s="164">
        <f t="shared" si="25"/>
        <v>0.46511481481070382</v>
      </c>
      <c r="AJ97" s="164">
        <f t="shared" si="25"/>
        <v>0.45377055103483305</v>
      </c>
      <c r="AK97" s="164">
        <f t="shared" si="25"/>
        <v>0.44270297661934938</v>
      </c>
      <c r="AL97" s="164">
        <f t="shared" si="25"/>
        <v>0.43190534304326772</v>
      </c>
      <c r="AM97" s="164">
        <f t="shared" si="25"/>
        <v>0.42137106638367589</v>
      </c>
      <c r="AN97" s="164">
        <f t="shared" si="25"/>
        <v>0.41109372330114724</v>
      </c>
      <c r="AO97" s="164">
        <f t="shared" si="25"/>
        <v>0.40106704712307051</v>
      </c>
      <c r="AP97" s="164">
        <f t="shared" si="25"/>
        <v>0.39128492402250786</v>
      </c>
      <c r="AQ97" s="164">
        <f t="shared" si="25"/>
        <v>0.38174138929025159</v>
      </c>
      <c r="AR97" s="164">
        <f t="shared" si="25"/>
        <v>0.37243062369780644</v>
      </c>
      <c r="AS97" s="164">
        <f t="shared" si="25"/>
        <v>0.36334694994907951</v>
      </c>
      <c r="AT97" s="164">
        <f t="shared" si="25"/>
        <v>0.35448482921861418</v>
      </c>
      <c r="AU97" s="164">
        <f t="shared" si="25"/>
        <v>0.34583885777425777</v>
      </c>
      <c r="AV97" s="164">
        <f t="shared" si="25"/>
        <v>0.33740376368220271</v>
      </c>
      <c r="AW97" s="164">
        <f t="shared" si="25"/>
        <v>0.32917440359239292</v>
      </c>
      <c r="AX97" s="164">
        <f t="shared" si="25"/>
        <v>0.3211457596023346</v>
      </c>
      <c r="AY97" s="164">
        <f t="shared" si="25"/>
        <v>0.31331293619739964</v>
      </c>
      <c r="AZ97" s="164">
        <f t="shared" si="25"/>
        <v>0.30567115726575578</v>
      </c>
      <c r="BA97" s="164">
        <f t="shared" si="25"/>
        <v>0.29821576318610321</v>
      </c>
      <c r="BB97" s="164">
        <f t="shared" si="25"/>
        <v>0.29094220798644216</v>
      </c>
      <c r="BC97" s="164">
        <f t="shared" si="25"/>
        <v>0.28384605657213874</v>
      </c>
      <c r="BD97" s="164">
        <f t="shared" si="25"/>
        <v>0.27692298202159882</v>
      </c>
      <c r="BE97" s="164">
        <f t="shared" si="25"/>
        <v>0.27016876294790132</v>
      </c>
      <c r="BF97" s="164">
        <f t="shared" si="25"/>
        <v>0.26357928092478178</v>
      </c>
      <c r="BG97" s="164">
        <f t="shared" si="25"/>
        <v>0.2571505179753969</v>
      </c>
      <c r="BH97" s="164">
        <f t="shared" si="25"/>
        <v>0.25087855412233845</v>
      </c>
      <c r="BI97" s="164">
        <f t="shared" si="25"/>
        <v>0.24475956499740339</v>
      </c>
      <c r="BJ97" s="164">
        <f t="shared" si="25"/>
        <v>0.23878981950966188</v>
      </c>
      <c r="BK97" s="164">
        <f t="shared" si="25"/>
        <v>0.23296567757040185</v>
      </c>
      <c r="BL97" s="164">
        <f t="shared" si="25"/>
        <v>0.22728358787356279</v>
      </c>
      <c r="BM97" s="164">
        <f t="shared" si="25"/>
        <v>0.22174008573030518</v>
      </c>
      <c r="BN97" s="164">
        <f t="shared" si="25"/>
        <v>0.21633179095639532</v>
      </c>
      <c r="BO97" s="164">
        <f t="shared" si="25"/>
        <v>0.2110554058111174</v>
      </c>
      <c r="BP97" s="164">
        <f t="shared" si="25"/>
        <v>0.20590771298645602</v>
      </c>
      <c r="BQ97" s="164">
        <f t="shared" si="25"/>
        <v>0.20088557364532297</v>
      </c>
      <c r="BR97" s="164">
        <f t="shared" si="25"/>
        <v>0.19598592550763219</v>
      </c>
      <c r="BS97" s="164">
        <f t="shared" ref="BS97:CI97" si="26">BR97/(1+$D$97)</f>
        <v>0.19120578098305582</v>
      </c>
      <c r="BT97" s="164">
        <f t="shared" si="26"/>
        <v>0.18654222534932277</v>
      </c>
      <c r="BU97" s="164">
        <f t="shared" si="26"/>
        <v>0.18199241497494906</v>
      </c>
      <c r="BV97" s="164">
        <f t="shared" si="26"/>
        <v>0.17755357558531618</v>
      </c>
      <c r="BW97" s="164">
        <f t="shared" si="26"/>
        <v>0.17322300057104018</v>
      </c>
      <c r="BX97" s="164">
        <f t="shared" si="26"/>
        <v>0.16899804933760018</v>
      </c>
      <c r="BY97" s="164">
        <f t="shared" si="26"/>
        <v>0.16487614569521972</v>
      </c>
      <c r="BZ97" s="164">
        <f t="shared" si="26"/>
        <v>0.16085477628801925</v>
      </c>
      <c r="CA97" s="164">
        <f t="shared" si="26"/>
        <v>0.15693148906148222</v>
      </c>
      <c r="CB97" s="164">
        <f t="shared" si="26"/>
        <v>0.15310389176729974</v>
      </c>
      <c r="CC97" s="164">
        <f t="shared" si="26"/>
        <v>0.14936965050468268</v>
      </c>
      <c r="CD97" s="164">
        <f t="shared" si="26"/>
        <v>0.14572648829725141</v>
      </c>
      <c r="CE97" s="164">
        <f t="shared" si="26"/>
        <v>0.14217218370463552</v>
      </c>
      <c r="CF97" s="164">
        <f t="shared" si="26"/>
        <v>0.13870456946793711</v>
      </c>
      <c r="CG97" s="164">
        <f t="shared" si="26"/>
        <v>0.13532153118823134</v>
      </c>
      <c r="CH97" s="164">
        <f t="shared" si="26"/>
        <v>0.13202100603729888</v>
      </c>
      <c r="CI97" s="164">
        <f t="shared" si="26"/>
        <v>0.12880098149980379</v>
      </c>
    </row>
    <row r="98" spans="1:88" s="165" customFormat="1" x14ac:dyDescent="0.2">
      <c r="A98" s="155" t="s">
        <v>212</v>
      </c>
      <c r="B98" s="156" t="s">
        <v>243</v>
      </c>
      <c r="C98" s="157" t="s">
        <v>250</v>
      </c>
      <c r="D98" s="158">
        <v>4.4999999999999998E-2</v>
      </c>
      <c r="E98" s="156" t="s">
        <v>251</v>
      </c>
      <c r="F98" s="159">
        <v>1</v>
      </c>
      <c r="G98" s="160">
        <f t="shared" ref="G98:BR98" si="27">F98/(1+$D$98)</f>
        <v>0.95693779904306231</v>
      </c>
      <c r="H98" s="161">
        <v>0.83856134359321477</v>
      </c>
      <c r="I98" s="162">
        <f t="shared" si="27"/>
        <v>0.802451046500684</v>
      </c>
      <c r="J98" s="163">
        <f t="shared" si="27"/>
        <v>0.7678957382781666</v>
      </c>
      <c r="K98" s="164">
        <f t="shared" si="27"/>
        <v>0.73482845768245608</v>
      </c>
      <c r="L98" s="164">
        <f t="shared" si="27"/>
        <v>0.70318512696885749</v>
      </c>
      <c r="M98" s="164">
        <f t="shared" si="27"/>
        <v>0.6729044277213948</v>
      </c>
      <c r="N98" s="164">
        <f t="shared" si="27"/>
        <v>0.64392768203004291</v>
      </c>
      <c r="O98" s="164">
        <f t="shared" si="27"/>
        <v>0.61619873878473008</v>
      </c>
      <c r="P98" s="164">
        <f t="shared" si="27"/>
        <v>0.58966386486577049</v>
      </c>
      <c r="Q98" s="164">
        <f t="shared" si="27"/>
        <v>0.56427164101987615</v>
      </c>
      <c r="R98" s="164">
        <f t="shared" si="27"/>
        <v>0.5399728622199772</v>
      </c>
      <c r="S98" s="164">
        <f t="shared" si="27"/>
        <v>0.51672044231576764</v>
      </c>
      <c r="T98" s="164">
        <f t="shared" si="27"/>
        <v>0.49446932279020828</v>
      </c>
      <c r="U98" s="164">
        <f t="shared" si="27"/>
        <v>0.47317638544517543</v>
      </c>
      <c r="V98" s="164">
        <f t="shared" si="27"/>
        <v>0.45280036884705788</v>
      </c>
      <c r="W98" s="164">
        <f t="shared" si="27"/>
        <v>0.43330178837039035</v>
      </c>
      <c r="X98" s="164">
        <f t="shared" si="27"/>
        <v>0.41464285968458409</v>
      </c>
      <c r="Y98" s="164">
        <f t="shared" si="27"/>
        <v>0.39678742553548718</v>
      </c>
      <c r="Z98" s="164">
        <f t="shared" si="27"/>
        <v>0.37970088567989208</v>
      </c>
      <c r="AA98" s="164">
        <f t="shared" si="27"/>
        <v>0.36335012983721732</v>
      </c>
      <c r="AB98" s="164">
        <f t="shared" si="27"/>
        <v>0.34770347352843767</v>
      </c>
      <c r="AC98" s="164">
        <f t="shared" si="27"/>
        <v>0.33273059667793081</v>
      </c>
      <c r="AD98" s="164">
        <f t="shared" si="27"/>
        <v>0.31840248485926398</v>
      </c>
      <c r="AE98" s="164">
        <f t="shared" si="27"/>
        <v>0.30469137307106603</v>
      </c>
      <c r="AF98" s="164">
        <f t="shared" si="27"/>
        <v>0.29157069193403451</v>
      </c>
      <c r="AG98" s="164">
        <f t="shared" si="27"/>
        <v>0.27901501620481772</v>
      </c>
      <c r="AH98" s="164">
        <f t="shared" si="27"/>
        <v>0.26700001550700264</v>
      </c>
      <c r="AI98" s="164">
        <f t="shared" si="27"/>
        <v>0.25550240718373463</v>
      </c>
      <c r="AJ98" s="164">
        <f t="shared" si="27"/>
        <v>0.24449991118060732</v>
      </c>
      <c r="AK98" s="164">
        <f t="shared" si="27"/>
        <v>0.23397120687139458</v>
      </c>
      <c r="AL98" s="164">
        <f t="shared" si="27"/>
        <v>0.22389589174296134</v>
      </c>
      <c r="AM98" s="164">
        <f t="shared" si="27"/>
        <v>0.21425444185929315</v>
      </c>
      <c r="AN98" s="164">
        <f t="shared" si="27"/>
        <v>0.20502817402803175</v>
      </c>
      <c r="AO98" s="164">
        <f t="shared" si="27"/>
        <v>0.19619920959620266</v>
      </c>
      <c r="AP98" s="164">
        <f t="shared" si="27"/>
        <v>0.18775043980497863</v>
      </c>
      <c r="AQ98" s="164">
        <f t="shared" si="27"/>
        <v>0.17966549263634321</v>
      </c>
      <c r="AR98" s="164">
        <f t="shared" si="27"/>
        <v>0.17192870108740979</v>
      </c>
      <c r="AS98" s="164">
        <f t="shared" si="27"/>
        <v>0.16452507281091847</v>
      </c>
      <c r="AT98" s="164">
        <f t="shared" si="27"/>
        <v>0.15744026106307987</v>
      </c>
      <c r="AU98" s="164">
        <f t="shared" si="27"/>
        <v>0.15066053690246878</v>
      </c>
      <c r="AV98" s="164">
        <f t="shared" si="27"/>
        <v>0.14417276258609454</v>
      </c>
      <c r="AW98" s="164">
        <f t="shared" si="27"/>
        <v>0.13796436611109528</v>
      </c>
      <c r="AX98" s="164">
        <f t="shared" si="27"/>
        <v>0.13202331685272276</v>
      </c>
      <c r="AY98" s="164">
        <f t="shared" si="27"/>
        <v>0.12633810225140935</v>
      </c>
      <c r="AZ98" s="164">
        <f t="shared" si="27"/>
        <v>0.12089770550374102</v>
      </c>
      <c r="BA98" s="164">
        <f t="shared" si="27"/>
        <v>0.11569158421410625</v>
      </c>
      <c r="BB98" s="164">
        <f t="shared" si="27"/>
        <v>0.11070964996565191</v>
      </c>
      <c r="BC98" s="164">
        <f t="shared" si="27"/>
        <v>0.10594224877095877</v>
      </c>
      <c r="BD98" s="164">
        <f t="shared" si="27"/>
        <v>0.10138014236455385</v>
      </c>
      <c r="BE98" s="164">
        <f t="shared" si="27"/>
        <v>9.7014490301008477E-2</v>
      </c>
      <c r="BF98" s="164">
        <f t="shared" si="27"/>
        <v>9.283683282393157E-2</v>
      </c>
      <c r="BG98" s="164">
        <f t="shared" si="27"/>
        <v>8.8839074472661789E-2</v>
      </c>
      <c r="BH98" s="164">
        <f t="shared" si="27"/>
        <v>8.501346839489167E-2</v>
      </c>
      <c r="BI98" s="164">
        <f t="shared" si="27"/>
        <v>8.1352601334824567E-2</v>
      </c>
      <c r="BJ98" s="164">
        <f t="shared" si="27"/>
        <v>7.7849379267774715E-2</v>
      </c>
      <c r="BK98" s="164">
        <f t="shared" si="27"/>
        <v>7.449701365337294E-2</v>
      </c>
      <c r="BL98" s="164">
        <f t="shared" si="27"/>
        <v>7.1289008280739655E-2</v>
      </c>
      <c r="BM98" s="164">
        <f t="shared" si="27"/>
        <v>6.8219146680133652E-2</v>
      </c>
      <c r="BN98" s="164">
        <f t="shared" si="27"/>
        <v>6.5281480076682927E-2</v>
      </c>
      <c r="BO98" s="164">
        <f t="shared" si="27"/>
        <v>6.2470315862854481E-2</v>
      </c>
      <c r="BP98" s="164">
        <f t="shared" si="27"/>
        <v>5.9780206567324863E-2</v>
      </c>
      <c r="BQ98" s="164">
        <f t="shared" si="27"/>
        <v>5.720593929887547E-2</v>
      </c>
      <c r="BR98" s="164">
        <f t="shared" si="27"/>
        <v>5.4742525644856911E-2</v>
      </c>
      <c r="BS98" s="164">
        <f t="shared" ref="BS98:CI98" si="28">BR98/(1+$D$98)</f>
        <v>5.2385192004647765E-2</v>
      </c>
      <c r="BT98" s="164">
        <f t="shared" si="28"/>
        <v>5.0129370339375853E-2</v>
      </c>
      <c r="BU98" s="164">
        <f t="shared" si="28"/>
        <v>4.7970689319976896E-2</v>
      </c>
      <c r="BV98" s="164">
        <f t="shared" si="28"/>
        <v>4.5904965856437226E-2</v>
      </c>
      <c r="BW98" s="164">
        <f t="shared" si="28"/>
        <v>4.3928196991805959E-2</v>
      </c>
      <c r="BX98" s="164">
        <f t="shared" si="28"/>
        <v>4.2036552145268864E-2</v>
      </c>
      <c r="BY98" s="164">
        <f t="shared" si="28"/>
        <v>4.0226365689252502E-2</v>
      </c>
      <c r="BZ98" s="164">
        <f t="shared" si="28"/>
        <v>3.8494129846174646E-2</v>
      </c>
      <c r="CA98" s="164">
        <f t="shared" si="28"/>
        <v>3.6836487891076221E-2</v>
      </c>
      <c r="CB98" s="164">
        <f t="shared" si="28"/>
        <v>3.5250227646962895E-2</v>
      </c>
      <c r="CC98" s="164">
        <f t="shared" si="28"/>
        <v>3.3732275260251576E-2</v>
      </c>
      <c r="CD98" s="164">
        <f t="shared" si="28"/>
        <v>3.2279689244259883E-2</v>
      </c>
      <c r="CE98" s="164">
        <f t="shared" si="28"/>
        <v>3.0889654779196064E-2</v>
      </c>
      <c r="CF98" s="164">
        <f t="shared" si="28"/>
        <v>2.955947825760389E-2</v>
      </c>
      <c r="CG98" s="164">
        <f t="shared" si="28"/>
        <v>2.8286582064692721E-2</v>
      </c>
      <c r="CH98" s="164">
        <f t="shared" si="28"/>
        <v>2.7068499583438013E-2</v>
      </c>
      <c r="CI98" s="164">
        <f t="shared" si="28"/>
        <v>2.5902870414773221E-2</v>
      </c>
    </row>
    <row r="99" spans="1:88" x14ac:dyDescent="0.2">
      <c r="A99" s="145" t="s">
        <v>212</v>
      </c>
      <c r="B99" s="146" t="s">
        <v>243</v>
      </c>
      <c r="C99" s="147" t="s">
        <v>252</v>
      </c>
      <c r="D99" s="166">
        <v>0</v>
      </c>
      <c r="E99" s="146" t="s">
        <v>253</v>
      </c>
      <c r="F99" s="167">
        <f>$D$99</f>
        <v>0</v>
      </c>
      <c r="G99" s="168">
        <v>0</v>
      </c>
      <c r="H99" s="169">
        <v>0</v>
      </c>
      <c r="I99" s="170">
        <v>0</v>
      </c>
      <c r="J99" s="171">
        <v>0</v>
      </c>
      <c r="K99" s="172">
        <v>0</v>
      </c>
      <c r="L99" s="172">
        <v>0</v>
      </c>
      <c r="M99" s="172">
        <v>0</v>
      </c>
      <c r="N99" s="172">
        <v>0</v>
      </c>
      <c r="O99" s="172">
        <v>0</v>
      </c>
      <c r="P99" s="172">
        <v>0</v>
      </c>
      <c r="Q99" s="172">
        <v>0</v>
      </c>
      <c r="R99" s="172">
        <v>0</v>
      </c>
      <c r="S99" s="172">
        <v>0</v>
      </c>
      <c r="T99" s="172">
        <v>0</v>
      </c>
      <c r="U99" s="172">
        <v>0</v>
      </c>
      <c r="V99" s="172">
        <v>0</v>
      </c>
      <c r="W99" s="172">
        <v>0</v>
      </c>
      <c r="X99" s="172">
        <v>0</v>
      </c>
      <c r="Y99" s="172">
        <v>0</v>
      </c>
      <c r="Z99" s="172">
        <v>0</v>
      </c>
      <c r="AA99" s="172">
        <v>0</v>
      </c>
      <c r="AB99" s="172">
        <v>0</v>
      </c>
      <c r="AC99" s="172">
        <v>0</v>
      </c>
      <c r="AD99" s="172">
        <v>0</v>
      </c>
      <c r="AE99" s="172">
        <v>0</v>
      </c>
      <c r="AF99" s="172">
        <v>0</v>
      </c>
      <c r="AG99" s="172">
        <v>0</v>
      </c>
      <c r="AH99" s="172">
        <v>0</v>
      </c>
      <c r="AI99" s="172">
        <v>0</v>
      </c>
      <c r="AJ99" s="172">
        <v>0</v>
      </c>
      <c r="AK99" s="172">
        <v>0</v>
      </c>
      <c r="AL99" s="172">
        <v>0</v>
      </c>
      <c r="AM99" s="172">
        <v>0</v>
      </c>
      <c r="AN99" s="172">
        <v>0</v>
      </c>
      <c r="AO99" s="172">
        <v>0</v>
      </c>
      <c r="AP99" s="172">
        <v>0</v>
      </c>
      <c r="AQ99" s="172">
        <v>0</v>
      </c>
      <c r="AR99" s="172">
        <v>0</v>
      </c>
      <c r="AS99" s="172">
        <v>0</v>
      </c>
      <c r="AT99" s="172">
        <v>0</v>
      </c>
      <c r="AU99" s="172">
        <v>0</v>
      </c>
      <c r="AV99" s="172">
        <v>0</v>
      </c>
      <c r="AW99" s="172">
        <v>0</v>
      </c>
      <c r="AX99" s="172">
        <v>0</v>
      </c>
      <c r="AY99" s="172">
        <v>0</v>
      </c>
      <c r="AZ99" s="172">
        <v>0</v>
      </c>
      <c r="BA99" s="172">
        <v>0</v>
      </c>
      <c r="BB99" s="172">
        <v>0</v>
      </c>
      <c r="BC99" s="172">
        <v>0</v>
      </c>
      <c r="BD99" s="172">
        <v>0</v>
      </c>
      <c r="BE99" s="172">
        <v>0</v>
      </c>
      <c r="BF99" s="172">
        <v>0</v>
      </c>
      <c r="BG99" s="172">
        <v>0</v>
      </c>
      <c r="BH99" s="172">
        <v>0</v>
      </c>
      <c r="BI99" s="172">
        <v>0</v>
      </c>
      <c r="BJ99" s="172">
        <v>0</v>
      </c>
      <c r="BK99" s="172">
        <v>0</v>
      </c>
      <c r="BL99" s="172">
        <v>0</v>
      </c>
      <c r="BM99" s="172">
        <v>0</v>
      </c>
      <c r="BN99" s="172">
        <v>0</v>
      </c>
      <c r="BO99" s="172">
        <v>0</v>
      </c>
      <c r="BP99" s="172">
        <v>0</v>
      </c>
      <c r="BQ99" s="172">
        <v>0</v>
      </c>
      <c r="BR99" s="172">
        <v>0</v>
      </c>
      <c r="BS99" s="172">
        <v>0</v>
      </c>
      <c r="BT99" s="172">
        <v>0</v>
      </c>
      <c r="BU99" s="172">
        <v>0</v>
      </c>
      <c r="BV99" s="172">
        <v>0</v>
      </c>
      <c r="BW99" s="172">
        <v>0</v>
      </c>
      <c r="BX99" s="172">
        <v>0</v>
      </c>
      <c r="BY99" s="172">
        <v>0</v>
      </c>
      <c r="BZ99" s="172">
        <v>0</v>
      </c>
      <c r="CA99" s="172">
        <v>0</v>
      </c>
      <c r="CB99" s="172">
        <v>0</v>
      </c>
      <c r="CC99" s="172">
        <v>0</v>
      </c>
      <c r="CD99" s="172">
        <v>0</v>
      </c>
      <c r="CE99" s="172">
        <v>0</v>
      </c>
      <c r="CF99" s="172">
        <v>0</v>
      </c>
      <c r="CG99" s="172">
        <v>0</v>
      </c>
      <c r="CH99" s="172">
        <v>0</v>
      </c>
      <c r="CI99" s="172">
        <v>0</v>
      </c>
    </row>
    <row r="100" spans="1:88" x14ac:dyDescent="0.2">
      <c r="A100" s="173" t="s">
        <v>212</v>
      </c>
      <c r="B100" s="174" t="s">
        <v>254</v>
      </c>
      <c r="C100" s="174" t="s">
        <v>214</v>
      </c>
      <c r="D100" s="174" t="s">
        <v>255</v>
      </c>
      <c r="E100" s="175" t="s">
        <v>256</v>
      </c>
      <c r="F100" s="119"/>
      <c r="G100" s="119"/>
      <c r="H100" s="119"/>
      <c r="I100" s="176"/>
      <c r="J100" s="177"/>
      <c r="K100" s="178">
        <f>IFERROR(HLOOKUP(K1,[1]Séquences!B8:H97,90),0)</f>
        <v>0</v>
      </c>
      <c r="L100" s="178">
        <f>IFERROR(HLOOKUP(L1,[1]Séquences!C8:I97,90),0)</f>
        <v>0</v>
      </c>
      <c r="M100" s="178">
        <f>IFERROR(HLOOKUP(M1,[1]Séquences!D8:J97,90),0)</f>
        <v>0</v>
      </c>
      <c r="N100" s="178">
        <f>IFERROR(HLOOKUP(N1,[1]Séquences!E8:K97,90),0)</f>
        <v>0</v>
      </c>
      <c r="O100" s="178">
        <f>IFERROR(HLOOKUP(O1,[1]Séquences!F8:L97,90),0)</f>
        <v>0</v>
      </c>
      <c r="P100" s="178">
        <f>[1]Accueil!E11/7/1000</f>
        <v>13.487738419618529</v>
      </c>
      <c r="Q100" s="178">
        <f>$P100+P100</f>
        <v>26.975476839237057</v>
      </c>
      <c r="R100" s="178">
        <f t="shared" ref="R100:V100" si="29">$P100+Q100</f>
        <v>40.463215258855584</v>
      </c>
      <c r="S100" s="178">
        <f t="shared" si="29"/>
        <v>53.950953678474114</v>
      </c>
      <c r="T100" s="178">
        <f t="shared" si="29"/>
        <v>67.438692098092645</v>
      </c>
      <c r="U100" s="178">
        <f t="shared" si="29"/>
        <v>80.926430517711168</v>
      </c>
      <c r="V100" s="178">
        <f t="shared" si="29"/>
        <v>94.414168937329691</v>
      </c>
      <c r="W100" s="17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  <c r="BR100" s="119"/>
      <c r="BS100" s="119"/>
      <c r="BT100" s="119"/>
      <c r="BU100" s="119"/>
      <c r="BV100" s="119"/>
      <c r="BW100" s="119"/>
      <c r="BX100" s="119"/>
      <c r="BY100" s="119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</row>
    <row r="101" spans="1:88" x14ac:dyDescent="0.2">
      <c r="A101" s="173" t="s">
        <v>212</v>
      </c>
      <c r="B101" s="174" t="s">
        <v>254</v>
      </c>
      <c r="C101" s="174" t="s">
        <v>217</v>
      </c>
      <c r="D101" s="174" t="s">
        <v>218</v>
      </c>
      <c r="E101" s="175" t="s">
        <v>257</v>
      </c>
      <c r="F101" s="119"/>
      <c r="G101" s="119"/>
      <c r="H101" s="119"/>
      <c r="I101" s="176"/>
      <c r="J101" s="177"/>
      <c r="K101" s="179"/>
      <c r="L101" s="180"/>
      <c r="M101" s="122"/>
      <c r="N101" s="119"/>
      <c r="O101" s="119"/>
      <c r="P101" s="119"/>
      <c r="Q101" s="119"/>
      <c r="R101" s="181">
        <f>-([1]Accueil!D8*30*10*0.1)</f>
        <v>-4800</v>
      </c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</row>
    <row r="102" spans="1:88" x14ac:dyDescent="0.2">
      <c r="A102" s="173" t="s">
        <v>212</v>
      </c>
      <c r="B102" s="174" t="s">
        <v>254</v>
      </c>
      <c r="C102" s="174" t="s">
        <v>220</v>
      </c>
      <c r="D102" s="174" t="s">
        <v>258</v>
      </c>
      <c r="E102" s="175" t="s">
        <v>259</v>
      </c>
      <c r="F102" s="119"/>
      <c r="G102" s="119"/>
      <c r="H102" s="119"/>
      <c r="I102" s="176"/>
      <c r="J102" s="177"/>
      <c r="K102" s="179"/>
      <c r="L102" s="180"/>
      <c r="M102" s="122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  <c r="BR102" s="119"/>
      <c r="BS102" s="119"/>
      <c r="BT102" s="119"/>
      <c r="BU102" s="119"/>
      <c r="BV102" s="119"/>
      <c r="BW102" s="119"/>
      <c r="BX102" s="119"/>
      <c r="BY102" s="119"/>
      <c r="BZ102" s="119"/>
      <c r="CA102" s="119"/>
      <c r="CB102" s="119"/>
      <c r="CC102" s="119"/>
      <c r="CD102" s="119"/>
      <c r="CE102" s="119"/>
      <c r="CF102" s="119"/>
      <c r="CG102" s="119"/>
      <c r="CH102" s="119"/>
      <c r="CI102" s="119"/>
      <c r="CJ102" s="119"/>
    </row>
    <row r="103" spans="1:88" x14ac:dyDescent="0.2">
      <c r="A103" s="173" t="s">
        <v>212</v>
      </c>
      <c r="B103" s="174" t="s">
        <v>254</v>
      </c>
      <c r="C103" s="174" t="s">
        <v>223</v>
      </c>
      <c r="D103" s="174" t="s">
        <v>260</v>
      </c>
      <c r="E103" s="175" t="s">
        <v>261</v>
      </c>
      <c r="F103" s="119"/>
      <c r="G103" s="119"/>
      <c r="H103" s="119"/>
      <c r="I103" s="176"/>
      <c r="J103" s="177"/>
      <c r="K103" s="179"/>
      <c r="L103" s="180"/>
      <c r="M103" s="122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</row>
    <row r="104" spans="1:88" x14ac:dyDescent="0.2">
      <c r="A104" s="173" t="s">
        <v>212</v>
      </c>
      <c r="B104" s="174" t="s">
        <v>254</v>
      </c>
      <c r="C104" s="174" t="s">
        <v>226</v>
      </c>
      <c r="D104" s="174" t="s">
        <v>262</v>
      </c>
      <c r="E104" s="175" t="s">
        <v>263</v>
      </c>
      <c r="F104" s="119"/>
      <c r="G104" s="119"/>
      <c r="H104" s="119"/>
      <c r="I104" s="176"/>
      <c r="J104" s="177"/>
      <c r="K104" s="179"/>
      <c r="L104" s="180"/>
      <c r="M104" s="122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  <c r="BR104" s="119"/>
      <c r="BS104" s="119"/>
      <c r="BT104" s="119"/>
      <c r="BU104" s="119"/>
      <c r="BV104" s="119"/>
      <c r="BW104" s="119"/>
      <c r="BX104" s="119"/>
      <c r="BY104" s="119"/>
      <c r="BZ104" s="119"/>
      <c r="CA104" s="119"/>
      <c r="CB104" s="119"/>
      <c r="CC104" s="119"/>
      <c r="CD104" s="119"/>
      <c r="CE104" s="119"/>
      <c r="CF104" s="119"/>
      <c r="CG104" s="119"/>
      <c r="CH104" s="119"/>
      <c r="CI104" s="119"/>
      <c r="CJ104" s="119"/>
    </row>
    <row r="105" spans="1:88" x14ac:dyDescent="0.2">
      <c r="A105" s="173" t="s">
        <v>212</v>
      </c>
      <c r="B105" s="174" t="s">
        <v>254</v>
      </c>
      <c r="C105" s="174" t="s">
        <v>229</v>
      </c>
      <c r="D105" s="174" t="s">
        <v>264</v>
      </c>
      <c r="E105" s="175" t="s">
        <v>265</v>
      </c>
      <c r="F105" s="119"/>
      <c r="G105" s="119"/>
      <c r="H105" s="119"/>
      <c r="I105" s="176"/>
      <c r="J105" s="177"/>
      <c r="K105" s="179"/>
      <c r="L105" s="180"/>
      <c r="M105" s="122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R105" s="119"/>
      <c r="BS105" s="119"/>
      <c r="BT105" s="119"/>
      <c r="BU105" s="119"/>
      <c r="BV105" s="119"/>
      <c r="BW105" s="11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</row>
    <row r="106" spans="1:88" x14ac:dyDescent="0.2">
      <c r="A106" s="173" t="s">
        <v>212</v>
      </c>
      <c r="B106" s="174" t="s">
        <v>254</v>
      </c>
      <c r="C106" s="174" t="s">
        <v>232</v>
      </c>
      <c r="D106" s="174" t="s">
        <v>266</v>
      </c>
      <c r="E106" s="175" t="s">
        <v>267</v>
      </c>
      <c r="F106" s="119"/>
      <c r="G106" s="119"/>
      <c r="H106" s="119"/>
      <c r="I106" s="176"/>
      <c r="J106" s="177"/>
      <c r="K106" s="179"/>
      <c r="L106" s="180"/>
      <c r="M106" s="122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  <c r="BR106" s="119"/>
      <c r="BS106" s="119"/>
      <c r="BT106" s="119"/>
      <c r="BU106" s="119"/>
      <c r="BV106" s="119"/>
      <c r="BW106" s="119"/>
      <c r="BX106" s="119"/>
      <c r="BY106" s="119"/>
      <c r="BZ106" s="119"/>
      <c r="CA106" s="119"/>
      <c r="CB106" s="119"/>
      <c r="CC106" s="119"/>
      <c r="CD106" s="119"/>
      <c r="CE106" s="119"/>
      <c r="CF106" s="119"/>
      <c r="CG106" s="119"/>
      <c r="CH106" s="119"/>
      <c r="CI106" s="119"/>
      <c r="CJ106" s="119"/>
    </row>
    <row r="107" spans="1:88" x14ac:dyDescent="0.2">
      <c r="A107" s="173" t="s">
        <v>212</v>
      </c>
      <c r="B107" s="174" t="s">
        <v>254</v>
      </c>
      <c r="C107" s="174" t="s">
        <v>232</v>
      </c>
      <c r="D107" s="174" t="s">
        <v>268</v>
      </c>
      <c r="E107" s="175" t="s">
        <v>269</v>
      </c>
      <c r="F107" s="119"/>
      <c r="G107" s="119"/>
      <c r="H107" s="119"/>
      <c r="I107" s="176"/>
      <c r="J107" s="177"/>
      <c r="K107" s="179"/>
      <c r="L107" s="180"/>
      <c r="M107" s="122"/>
      <c r="N107" s="119"/>
      <c r="O107" s="119"/>
      <c r="P107" s="181"/>
      <c r="Q107" s="181"/>
      <c r="R107" s="181"/>
      <c r="S107" s="181"/>
      <c r="T107" s="181"/>
      <c r="U107" s="181"/>
      <c r="V107" s="181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  <c r="BR107" s="119"/>
      <c r="BS107" s="119"/>
      <c r="BT107" s="119"/>
      <c r="BU107" s="119"/>
      <c r="BV107" s="119"/>
      <c r="BW107" s="11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</row>
    <row r="108" spans="1:88" x14ac:dyDescent="0.2">
      <c r="A108" s="173" t="s">
        <v>212</v>
      </c>
      <c r="B108" s="174" t="s">
        <v>254</v>
      </c>
      <c r="C108" s="174" t="s">
        <v>232</v>
      </c>
      <c r="D108" s="174" t="s">
        <v>270</v>
      </c>
      <c r="E108" s="175" t="s">
        <v>271</v>
      </c>
      <c r="F108" s="119"/>
      <c r="G108" s="119"/>
      <c r="H108" s="119"/>
      <c r="I108" s="176"/>
      <c r="J108" s="177"/>
      <c r="K108" s="179"/>
      <c r="L108" s="180"/>
      <c r="M108" s="122"/>
      <c r="N108" s="119"/>
      <c r="O108" s="119"/>
      <c r="P108" s="181"/>
      <c r="Q108" s="181"/>
      <c r="R108" s="181"/>
      <c r="S108" s="181"/>
      <c r="T108" s="181"/>
      <c r="U108" s="181"/>
      <c r="V108" s="181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R108" s="119"/>
      <c r="BS108" s="119"/>
      <c r="BT108" s="119"/>
      <c r="BU108" s="119"/>
      <c r="BV108" s="119"/>
      <c r="BW108" s="119"/>
      <c r="BX108" s="119"/>
      <c r="BY108" s="119"/>
      <c r="BZ108" s="119"/>
      <c r="CA108" s="119"/>
      <c r="CB108" s="119"/>
      <c r="CC108" s="119"/>
      <c r="CD108" s="119"/>
      <c r="CE108" s="119"/>
      <c r="CF108" s="119"/>
      <c r="CG108" s="119"/>
      <c r="CH108" s="119"/>
      <c r="CI108" s="119"/>
      <c r="CJ108" s="119"/>
    </row>
    <row r="109" spans="1:88" x14ac:dyDescent="0.2">
      <c r="A109" s="173" t="s">
        <v>212</v>
      </c>
      <c r="B109" s="174" t="s">
        <v>254</v>
      </c>
      <c r="C109" s="174" t="s">
        <v>232</v>
      </c>
      <c r="D109" s="174" t="s">
        <v>272</v>
      </c>
      <c r="E109" s="175" t="s">
        <v>273</v>
      </c>
      <c r="F109" s="119"/>
      <c r="G109" s="119"/>
      <c r="H109" s="119"/>
      <c r="I109" s="176"/>
      <c r="J109" s="177"/>
      <c r="K109" s="179"/>
      <c r="L109" s="180"/>
      <c r="M109" s="122"/>
      <c r="N109" s="181"/>
      <c r="O109" s="181"/>
      <c r="P109" s="181"/>
      <c r="Q109" s="181"/>
      <c r="R109" s="181"/>
      <c r="S109" s="181"/>
      <c r="T109" s="181"/>
      <c r="U109" s="181"/>
      <c r="V109" s="181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19"/>
      <c r="BV109" s="119"/>
      <c r="BW109" s="11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</row>
    <row r="110" spans="1:88" ht="13.5" thickBot="1" x14ac:dyDescent="0.25">
      <c r="A110" s="182" t="s">
        <v>212</v>
      </c>
      <c r="B110" s="183" t="s">
        <v>254</v>
      </c>
      <c r="C110" s="183" t="s">
        <v>232</v>
      </c>
      <c r="D110" s="183" t="s">
        <v>274</v>
      </c>
      <c r="E110" s="175" t="s">
        <v>275</v>
      </c>
      <c r="F110" s="119"/>
      <c r="G110" s="119"/>
      <c r="H110" s="119"/>
      <c r="I110" s="176"/>
      <c r="J110" s="184"/>
      <c r="K110" s="179"/>
      <c r="L110" s="185"/>
      <c r="M110" s="122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  <c r="BI110" s="119"/>
      <c r="BJ110" s="119"/>
      <c r="BK110" s="119"/>
      <c r="BL110" s="119"/>
      <c r="BM110" s="119"/>
      <c r="BN110" s="119"/>
      <c r="BO110" s="119"/>
      <c r="BP110" s="119"/>
      <c r="BQ110" s="119"/>
      <c r="BR110" s="119"/>
      <c r="BS110" s="119"/>
      <c r="BT110" s="119"/>
      <c r="BU110" s="119"/>
      <c r="BV110" s="119"/>
      <c r="BW110" s="119"/>
      <c r="BX110" s="119"/>
      <c r="BY110" s="119"/>
      <c r="BZ110" s="119"/>
      <c r="CA110" s="119"/>
      <c r="CB110" s="119"/>
      <c r="CC110" s="119"/>
      <c r="CD110" s="119"/>
      <c r="CE110" s="119"/>
      <c r="CF110" s="119"/>
      <c r="CG110" s="119"/>
      <c r="CH110" s="119"/>
      <c r="CI110" s="119"/>
      <c r="CJ110" s="119"/>
    </row>
    <row r="111" spans="1:88" x14ac:dyDescent="0.2">
      <c r="G111" s="186">
        <v>2015</v>
      </c>
      <c r="J111" s="186">
        <v>2020</v>
      </c>
    </row>
    <row r="113" spans="6:13" x14ac:dyDescent="0.2">
      <c r="F113" s="8"/>
      <c r="G113" s="8"/>
      <c r="H113" s="8"/>
      <c r="I113" s="8"/>
      <c r="J113" s="8"/>
      <c r="K113" s="8"/>
      <c r="L113" s="8"/>
      <c r="M113" s="8"/>
    </row>
    <row r="114" spans="6:13" x14ac:dyDescent="0.2">
      <c r="F114" s="8"/>
      <c r="G114" s="8"/>
      <c r="H114" s="8"/>
      <c r="I114" s="8"/>
      <c r="J114" s="8"/>
      <c r="K114" s="8"/>
      <c r="L114" s="8"/>
      <c r="M114" s="8"/>
    </row>
    <row r="115" spans="6:13" x14ac:dyDescent="0.2">
      <c r="F115" s="8"/>
      <c r="G115" s="8"/>
      <c r="H115" s="8"/>
      <c r="I115" s="8"/>
      <c r="J115" s="8"/>
      <c r="K115" s="8"/>
      <c r="L115" s="8"/>
      <c r="M115" s="8"/>
    </row>
    <row r="116" spans="6:13" x14ac:dyDescent="0.2">
      <c r="F116" s="8"/>
      <c r="G116" s="8"/>
      <c r="H116" s="8"/>
      <c r="I116" s="8"/>
      <c r="J116" s="8"/>
      <c r="K116" s="8"/>
      <c r="L116" s="8"/>
      <c r="M116" s="8"/>
    </row>
    <row r="117" spans="6:13" x14ac:dyDescent="0.2">
      <c r="F117" s="8"/>
      <c r="G117" s="8"/>
      <c r="H117" s="8"/>
      <c r="I117" s="8"/>
      <c r="J117" s="8"/>
      <c r="K117" s="8"/>
      <c r="L117" s="8"/>
      <c r="M117" s="8"/>
    </row>
    <row r="118" spans="6:13" x14ac:dyDescent="0.2">
      <c r="F118" s="8"/>
      <c r="G118" s="8"/>
      <c r="H118" s="8"/>
      <c r="I118" s="8"/>
      <c r="J118" s="8"/>
      <c r="K118" s="8"/>
      <c r="L118" s="8"/>
      <c r="M118" s="8"/>
    </row>
    <row r="119" spans="6:13" x14ac:dyDescent="0.2">
      <c r="F119" s="8"/>
      <c r="G119" s="8"/>
      <c r="H119" s="8"/>
      <c r="I119" s="8"/>
      <c r="J119" s="8"/>
      <c r="K119" s="8"/>
      <c r="L119" s="8"/>
      <c r="M119" s="8"/>
    </row>
    <row r="120" spans="6:13" x14ac:dyDescent="0.2">
      <c r="F120" s="8"/>
      <c r="G120" s="8"/>
      <c r="H120" s="8"/>
      <c r="I120" s="8"/>
      <c r="J120" s="8"/>
      <c r="K120" s="8"/>
      <c r="L120" s="8"/>
      <c r="M120" s="8"/>
    </row>
    <row r="121" spans="6:13" x14ac:dyDescent="0.2">
      <c r="F121" s="8"/>
      <c r="G121" s="8"/>
      <c r="H121" s="8"/>
      <c r="I121" s="8"/>
      <c r="J121" s="8"/>
      <c r="K121" s="8"/>
      <c r="L121" s="8"/>
      <c r="M121" s="8"/>
    </row>
    <row r="122" spans="6:13" x14ac:dyDescent="0.2">
      <c r="F122" s="8"/>
      <c r="G122" s="8"/>
      <c r="H122" s="8"/>
      <c r="I122" s="8"/>
      <c r="J122" s="8"/>
      <c r="K122" s="8"/>
      <c r="L122" s="8"/>
      <c r="M122" s="8"/>
    </row>
    <row r="123" spans="6:13" x14ac:dyDescent="0.2">
      <c r="F123" s="8"/>
      <c r="G123" s="8"/>
      <c r="H123" s="8"/>
      <c r="I123" s="8"/>
      <c r="J123" s="8"/>
      <c r="K123" s="8"/>
      <c r="L123" s="8"/>
      <c r="M123" s="8"/>
    </row>
    <row r="124" spans="6:13" x14ac:dyDescent="0.2">
      <c r="F124" s="8"/>
      <c r="G124" s="8"/>
      <c r="H124" s="8"/>
      <c r="I124" s="8"/>
      <c r="J124" s="8"/>
      <c r="K124" s="8"/>
      <c r="L124" s="8"/>
      <c r="M124" s="8"/>
    </row>
    <row r="125" spans="6:13" x14ac:dyDescent="0.2">
      <c r="F125" s="8"/>
      <c r="G125" s="8"/>
      <c r="H125" s="8"/>
      <c r="I125" s="8"/>
      <c r="J125" s="8"/>
      <c r="K125" s="8"/>
      <c r="L125" s="8"/>
      <c r="M125" s="8"/>
    </row>
    <row r="126" spans="6:13" x14ac:dyDescent="0.2">
      <c r="F126" s="8"/>
      <c r="G126" s="8"/>
      <c r="H126" s="8"/>
      <c r="I126" s="8"/>
      <c r="J126" s="8"/>
      <c r="K126" s="8"/>
      <c r="L126" s="8"/>
      <c r="M126" s="8"/>
    </row>
    <row r="127" spans="6:13" x14ac:dyDescent="0.2">
      <c r="F127" s="8"/>
      <c r="G127" s="8"/>
      <c r="H127" s="8"/>
      <c r="I127" s="8"/>
      <c r="J127" s="8"/>
      <c r="K127" s="8"/>
      <c r="L127" s="8"/>
      <c r="M127" s="8"/>
    </row>
    <row r="128" spans="6:13" x14ac:dyDescent="0.2">
      <c r="F128" s="8"/>
      <c r="G128" s="8"/>
      <c r="H128" s="8"/>
      <c r="I128" s="8"/>
      <c r="J128" s="8"/>
      <c r="K128" s="8"/>
      <c r="L128" s="8"/>
      <c r="M128" s="8"/>
    </row>
    <row r="129" spans="6:13" x14ac:dyDescent="0.2">
      <c r="F129" s="8"/>
      <c r="G129" s="8"/>
      <c r="H129" s="8"/>
      <c r="I129" s="8"/>
      <c r="J129" s="8"/>
      <c r="K129" s="8"/>
      <c r="L129" s="8"/>
      <c r="M129" s="8"/>
    </row>
    <row r="130" spans="6:13" x14ac:dyDescent="0.2">
      <c r="F130" s="8"/>
      <c r="G130" s="8"/>
      <c r="H130" s="8"/>
      <c r="I130" s="8"/>
      <c r="J130" s="8"/>
      <c r="K130" s="8"/>
      <c r="L130" s="8"/>
      <c r="M130" s="8"/>
    </row>
    <row r="131" spans="6:13" x14ac:dyDescent="0.2">
      <c r="F131" s="8"/>
      <c r="G131" s="8"/>
      <c r="H131" s="8"/>
      <c r="I131" s="8"/>
      <c r="J131" s="8"/>
      <c r="K131" s="8"/>
      <c r="L131" s="8"/>
      <c r="M131" s="8"/>
    </row>
    <row r="132" spans="6:13" x14ac:dyDescent="0.2">
      <c r="F132" s="8"/>
      <c r="G132" s="8"/>
      <c r="H132" s="8"/>
      <c r="I132" s="8"/>
      <c r="J132" s="8"/>
      <c r="K132" s="8"/>
      <c r="L132" s="8"/>
      <c r="M132" s="8"/>
    </row>
    <row r="133" spans="6:13" x14ac:dyDescent="0.2">
      <c r="F133" s="8"/>
      <c r="G133" s="8"/>
      <c r="H133" s="8"/>
      <c r="I133" s="8"/>
      <c r="J133" s="8"/>
      <c r="K133" s="8"/>
      <c r="L133" s="8"/>
      <c r="M133" s="8"/>
    </row>
    <row r="134" spans="6:13" x14ac:dyDescent="0.2">
      <c r="F134" s="8"/>
      <c r="G134" s="8"/>
      <c r="H134" s="8"/>
      <c r="I134" s="8"/>
      <c r="J134" s="8"/>
      <c r="K134" s="8"/>
      <c r="L134" s="8"/>
      <c r="M134" s="8"/>
    </row>
    <row r="135" spans="6:13" x14ac:dyDescent="0.2">
      <c r="F135" s="8"/>
      <c r="G135" s="8"/>
      <c r="H135" s="8"/>
      <c r="I135" s="8"/>
      <c r="J135" s="8"/>
      <c r="K135" s="8"/>
      <c r="L135" s="8"/>
      <c r="M135" s="8"/>
    </row>
    <row r="136" spans="6:13" x14ac:dyDescent="0.2">
      <c r="F136" s="8"/>
      <c r="G136" s="8"/>
      <c r="H136" s="8"/>
      <c r="I136" s="8"/>
      <c r="J136" s="8"/>
      <c r="K136" s="8"/>
      <c r="L136" s="8"/>
      <c r="M136" s="8"/>
    </row>
    <row r="137" spans="6:13" x14ac:dyDescent="0.2">
      <c r="F137" s="8"/>
      <c r="G137" s="8"/>
      <c r="H137" s="8"/>
      <c r="I137" s="8"/>
      <c r="J137" s="8"/>
      <c r="K137" s="8"/>
      <c r="L137" s="8"/>
      <c r="M137" s="8"/>
    </row>
    <row r="138" spans="6:13" x14ac:dyDescent="0.2">
      <c r="F138" s="8"/>
      <c r="G138" s="8"/>
      <c r="H138" s="8"/>
      <c r="I138" s="8"/>
      <c r="J138" s="8"/>
      <c r="K138" s="8"/>
      <c r="L138" s="8"/>
      <c r="M138" s="8"/>
    </row>
    <row r="139" spans="6:13" x14ac:dyDescent="0.2">
      <c r="F139" s="8"/>
      <c r="G139" s="8"/>
      <c r="H139" s="8"/>
      <c r="I139" s="8"/>
      <c r="J139" s="8"/>
      <c r="K139" s="8"/>
      <c r="L139" s="8"/>
      <c r="M139" s="8"/>
    </row>
    <row r="140" spans="6:13" x14ac:dyDescent="0.2">
      <c r="F140" s="8"/>
      <c r="G140" s="8"/>
      <c r="H140" s="8"/>
      <c r="I140" s="8"/>
      <c r="J140" s="8"/>
      <c r="K140" s="8"/>
      <c r="L140" s="8"/>
      <c r="M140" s="8"/>
    </row>
    <row r="141" spans="6:13" x14ac:dyDescent="0.2">
      <c r="F141" s="8"/>
      <c r="G141" s="8"/>
      <c r="H141" s="8"/>
      <c r="I141" s="8"/>
      <c r="J141" s="8"/>
      <c r="K141" s="8"/>
      <c r="L141" s="8"/>
      <c r="M141" s="8"/>
    </row>
    <row r="142" spans="6:13" x14ac:dyDescent="0.2">
      <c r="F142" s="8"/>
      <c r="G142" s="8"/>
      <c r="H142" s="8"/>
      <c r="I142" s="8"/>
      <c r="J142" s="8"/>
      <c r="K142" s="8"/>
      <c r="L142" s="8"/>
      <c r="M142" s="8"/>
    </row>
    <row r="143" spans="6:13" x14ac:dyDescent="0.2">
      <c r="F143" s="8"/>
      <c r="G143" s="8"/>
      <c r="H143" s="8"/>
      <c r="I143" s="8"/>
      <c r="J143" s="8"/>
      <c r="K143" s="8"/>
      <c r="L143" s="8"/>
      <c r="M143" s="8"/>
    </row>
  </sheetData>
  <pageMargins left="0.7" right="0.7" top="0.75" bottom="0.75" header="0.51180555555555496" footer="0.51180555555555496"/>
  <pageSetup paperSize="9" firstPageNumber="0" orientation="portrait" horizontalDpi="300" verticalDpi="300" r:id="rId1"/>
  <headerFooter>
    <oddFooter>&amp;L&amp;1#&amp;"Calibri"&amp;10 Interne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Indicateurs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Barbel</dc:creator>
  <cp:lastModifiedBy>Patrice Barbel</cp:lastModifiedBy>
  <dcterms:created xsi:type="dcterms:W3CDTF">2024-06-15T10:23:57Z</dcterms:created>
  <dcterms:modified xsi:type="dcterms:W3CDTF">2024-06-15T10:24:20Z</dcterms:modified>
</cp:coreProperties>
</file>